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5730" windowHeight="9720"/>
  </bookViews>
  <sheets>
    <sheet name="report sintesi" sheetId="3" r:id="rId1"/>
    <sheet name="report analitico pdc" sheetId="1" r:id="rId2"/>
  </sheets>
  <definedNames>
    <definedName name="_xlnm._FilterDatabase" localSheetId="1" hidden="1">'report analitico pdc'!$A$1:$HG$1</definedName>
    <definedName name="a">#REF!</definedName>
    <definedName name="_xlnm.Print_Area" localSheetId="1">'report analitico pdc'!$A$1:$D$1228</definedName>
    <definedName name="FINE">#REF!</definedName>
  </definedNames>
  <calcPr calcId="124519"/>
</workbook>
</file>

<file path=xl/calcChain.xml><?xml version="1.0" encoding="utf-8"?>
<calcChain xmlns="http://schemas.openxmlformats.org/spreadsheetml/2006/main">
  <c r="D584" i="1"/>
  <c r="D1166"/>
  <c r="B8" i="3"/>
  <c r="D819" i="1"/>
  <c r="D265"/>
  <c r="D849"/>
  <c r="D1220"/>
  <c r="B62" i="3"/>
  <c r="D887" i="1"/>
  <c r="D1170"/>
  <c r="B12" i="3"/>
  <c r="D195" i="1"/>
  <c r="D635"/>
  <c r="D47"/>
  <c r="D5"/>
  <c r="D1213"/>
  <c r="B55" i="3"/>
  <c r="D66" i="1"/>
  <c r="D59"/>
  <c r="D154"/>
  <c r="D143"/>
  <c r="D204"/>
  <c r="D221"/>
  <c r="D167"/>
  <c r="D149"/>
  <c r="D908"/>
  <c r="D1171"/>
  <c r="B13" i="3"/>
  <c r="D22" i="1"/>
  <c r="D1001"/>
  <c r="D1199"/>
  <c r="B41" i="3"/>
  <c r="D1043" i="1"/>
  <c r="D1040"/>
  <c r="D1035"/>
  <c r="D1032"/>
  <c r="D786"/>
  <c r="D785"/>
  <c r="D1160"/>
  <c r="D567"/>
  <c r="D1207"/>
  <c r="B49" i="3"/>
  <c r="D219" i="1"/>
  <c r="D1056"/>
  <c r="D1201"/>
  <c r="B43" i="3"/>
  <c r="D1092" i="1"/>
  <c r="D1094"/>
  <c r="D1099"/>
  <c r="D1106"/>
  <c r="D471"/>
  <c r="D1224"/>
  <c r="B66" i="3"/>
  <c r="D430" i="1"/>
  <c r="D1223"/>
  <c r="B65" i="3"/>
  <c r="D389" i="1"/>
  <c r="D1222"/>
  <c r="B64" i="3"/>
  <c r="D325" i="1"/>
  <c r="D1221"/>
  <c r="B63" i="3"/>
  <c r="D1219" i="1"/>
  <c r="B61" i="3"/>
  <c r="D136" i="1"/>
  <c r="D1217"/>
  <c r="B59" i="3"/>
  <c r="D122" i="1"/>
  <c r="D1177"/>
  <c r="D1214"/>
  <c r="B56" i="3"/>
  <c r="D131" i="1"/>
  <c r="D1178"/>
  <c r="D34"/>
  <c r="D39"/>
  <c r="D44"/>
  <c r="D68"/>
  <c r="D73"/>
  <c r="D80"/>
  <c r="D85"/>
  <c r="D90"/>
  <c r="D96"/>
  <c r="D99"/>
  <c r="D102"/>
  <c r="D105"/>
  <c r="D110"/>
  <c r="D113"/>
  <c r="D116"/>
  <c r="D119"/>
  <c r="BA1210"/>
  <c r="AZ1210"/>
  <c r="AY1210"/>
  <c r="AX1210"/>
  <c r="AW1210"/>
  <c r="AV1210"/>
  <c r="AU1210"/>
  <c r="AT1210"/>
  <c r="AS1210"/>
  <c r="AR1210"/>
  <c r="AQ1210"/>
  <c r="AP1210"/>
  <c r="AO1210"/>
  <c r="AN1210"/>
  <c r="AM1210"/>
  <c r="AL1210"/>
  <c r="AK1210"/>
  <c r="AJ1210"/>
  <c r="AI1210"/>
  <c r="AH1210"/>
  <c r="AG1210"/>
  <c r="AF1210"/>
  <c r="AE1210"/>
  <c r="AD1210"/>
  <c r="AC1210"/>
  <c r="D693"/>
  <c r="D805"/>
  <c r="D778"/>
  <c r="D1161"/>
  <c r="B3" i="3"/>
  <c r="D1163" i="1"/>
  <c r="B5" i="3"/>
  <c r="D1164" i="1"/>
  <c r="B6" i="3"/>
  <c r="D837" i="1"/>
  <c r="D1167"/>
  <c r="B9" i="3"/>
  <c r="D878" i="1"/>
  <c r="D884"/>
  <c r="D914"/>
  <c r="D916"/>
  <c r="D930"/>
  <c r="D934"/>
  <c r="D936"/>
  <c r="D938"/>
  <c r="D941"/>
  <c r="D1174"/>
  <c r="B16" i="3"/>
  <c r="D160" i="1"/>
  <c r="D1181"/>
  <c r="B23" i="3"/>
  <c r="D175" i="1"/>
  <c r="D1182"/>
  <c r="B24" i="3"/>
  <c r="D182" i="1"/>
  <c r="D1183"/>
  <c r="B25" i="3"/>
  <c r="D251" i="1"/>
  <c r="D253"/>
  <c r="D250"/>
  <c r="D260"/>
  <c r="D262"/>
  <c r="D288"/>
  <c r="D295"/>
  <c r="D309"/>
  <c r="D311"/>
  <c r="D318"/>
  <c r="D322"/>
  <c r="D514"/>
  <c r="D521"/>
  <c r="D526"/>
  <c r="D528"/>
  <c r="D560"/>
  <c r="D562"/>
  <c r="D544"/>
  <c r="D546"/>
  <c r="D549"/>
  <c r="D552"/>
  <c r="D554"/>
  <c r="D556"/>
  <c r="D558"/>
  <c r="D578"/>
  <c r="D580"/>
  <c r="D582"/>
  <c r="D606"/>
  <c r="D612"/>
  <c r="D617"/>
  <c r="D621"/>
  <c r="D624"/>
  <c r="D626"/>
  <c r="D631"/>
  <c r="D722"/>
  <c r="D1194"/>
  <c r="B36" i="3"/>
  <c r="D953" i="1"/>
  <c r="D951"/>
  <c r="D955"/>
  <c r="D990"/>
  <c r="D773"/>
  <c r="D734"/>
  <c r="D776"/>
  <c r="D1198"/>
  <c r="B40" i="3"/>
  <c r="D732" i="1"/>
  <c r="D1077"/>
  <c r="D1076"/>
  <c r="D1203"/>
  <c r="B45" i="3"/>
  <c r="D1086" i="1"/>
  <c r="D1088"/>
  <c r="D1115"/>
  <c r="D1127"/>
  <c r="D1129"/>
  <c r="D1126"/>
  <c r="D1132"/>
  <c r="D1146"/>
  <c r="D1148"/>
  <c r="D1205"/>
  <c r="B47" i="3"/>
  <c r="D809" i="1"/>
  <c r="D807"/>
  <c r="D605"/>
  <c r="D1191"/>
  <c r="B33" i="3"/>
  <c r="D913" i="1"/>
  <c r="D577"/>
  <c r="D1190"/>
  <c r="B32" i="3"/>
  <c r="D1215" i="1"/>
  <c r="B57" i="3"/>
  <c r="D1180" i="1"/>
  <c r="B22" i="3"/>
  <c r="D1031" i="1"/>
  <c r="D1200"/>
  <c r="B42" i="3"/>
  <c r="D1169" i="1"/>
  <c r="B11" i="3"/>
  <c r="D95" i="1"/>
  <c r="D109"/>
  <c r="D933"/>
  <c r="D932"/>
  <c r="D259"/>
  <c r="D249"/>
  <c r="D1185"/>
  <c r="D620"/>
  <c r="D619"/>
  <c r="D1192"/>
  <c r="B34" i="3"/>
  <c r="B20"/>
  <c r="D174" i="1"/>
  <c r="D218"/>
  <c r="D1228"/>
  <c r="B70" i="3"/>
  <c r="D1091" i="1"/>
  <c r="D1202"/>
  <c r="B44" i="3"/>
  <c r="D135" i="1"/>
  <c r="D1179"/>
  <c r="D1218"/>
  <c r="B60" i="3"/>
  <c r="D308" i="1"/>
  <c r="D1186"/>
  <c r="B28" i="3"/>
  <c r="D513" i="1"/>
  <c r="D512"/>
  <c r="D1188"/>
  <c r="B30" i="3"/>
  <c r="D1204" i="1"/>
  <c r="B46" i="3"/>
  <c r="D3" i="1"/>
  <c r="D543"/>
  <c r="D542"/>
  <c r="D1189"/>
  <c r="B31" i="3"/>
  <c r="D1187" i="1"/>
  <c r="B29" i="3"/>
  <c r="B2"/>
  <c r="D1162" i="1"/>
  <c r="D1197"/>
  <c r="B39" i="3"/>
  <c r="B19"/>
  <c r="D1216" i="1"/>
  <c r="B58" i="3"/>
  <c r="D634" i="1"/>
  <c r="D1193"/>
  <c r="D999"/>
  <c r="D1172"/>
  <c r="B14" i="3"/>
  <c r="D949" i="1"/>
  <c r="D950"/>
  <c r="D94"/>
  <c r="D1176"/>
  <c r="D1210"/>
  <c r="B52" i="3"/>
  <c r="D1225" i="1"/>
  <c r="B67" i="3"/>
  <c r="D194" i="1"/>
  <c r="D1184"/>
  <c r="B26" i="3"/>
  <c r="B21"/>
  <c r="D1226" i="1"/>
  <c r="B68" i="3"/>
  <c r="D4" i="1"/>
  <c r="D731"/>
  <c r="D1030"/>
  <c r="D1153"/>
  <c r="B35" i="3"/>
  <c r="D1165" i="1"/>
  <c r="B4" i="3"/>
  <c r="D1000" i="1"/>
  <c r="D1090"/>
  <c r="B27" i="3"/>
  <c r="D1173" i="1"/>
  <c r="D1227"/>
  <c r="B69" i="3"/>
  <c r="D1212" i="1"/>
  <c r="B54" i="3"/>
  <c r="B18"/>
  <c r="D1195" i="1"/>
  <c r="B37" i="3"/>
  <c r="D1211" i="1"/>
  <c r="B53" i="3"/>
  <c r="D777" i="1"/>
  <c r="D1154"/>
  <c r="D1055"/>
  <c r="B7" i="3"/>
  <c r="D1168" i="1"/>
  <c r="B10" i="3"/>
  <c r="B15"/>
  <c r="D1175" i="1"/>
  <c r="B17" i="3"/>
  <c r="D1196" i="1"/>
  <c r="D1206"/>
  <c r="D1208"/>
  <c r="B50" i="3"/>
  <c r="B48"/>
  <c r="B38"/>
</calcChain>
</file>

<file path=xl/sharedStrings.xml><?xml version="1.0" encoding="utf-8"?>
<sst xmlns="http://schemas.openxmlformats.org/spreadsheetml/2006/main" count="2533" uniqueCount="1322">
  <si>
    <t>rimanenze finali di beni per assistenza integrativa NON compresa nei LEA (non compresa DM 332/1999)</t>
  </si>
  <si>
    <t>rimanenze finali per assistenza protesica ex DM 332/1999</t>
  </si>
  <si>
    <t>B0960</t>
  </si>
  <si>
    <t>B.14.b) non sanitarie</t>
  </si>
  <si>
    <t>Materiali per manutenzione di automezzi (rimanenze iniziali)</t>
  </si>
  <si>
    <t>Materiali per manutenzione di altre attrezzature tecnico - economali (rimanenze iniziali)</t>
  </si>
  <si>
    <t>Materiali per manutenzione di automezzi (rimanenze finali)</t>
  </si>
  <si>
    <t>Materiali per manutenzione di altre attrezzature tecnico - economali (rimanenze finali)</t>
  </si>
  <si>
    <t>Materiale per riparazione</t>
  </si>
  <si>
    <t>B0470</t>
  </si>
  <si>
    <t>COMPARTECIPAZIONE PERSONALE INTRAMENIA</t>
  </si>
  <si>
    <t>SOMMA voci precedenti meno 25.1;25.2;31.1;31.2</t>
  </si>
  <si>
    <t>TOTALE COSTI GESTIONE ORDINARIA</t>
  </si>
  <si>
    <t>E0010</t>
  </si>
  <si>
    <t>MINUSVALENZE</t>
  </si>
  <si>
    <t>Minusvalenze di alienazione di beni</t>
  </si>
  <si>
    <t>E0090</t>
  </si>
  <si>
    <t>SOPRAVVENIENZE PASSIVE</t>
  </si>
  <si>
    <t>Poste correttive e competenze entrate</t>
  </si>
  <si>
    <t>Costi esercizi pregressi</t>
  </si>
  <si>
    <t>Oneri sociali a carico delle aziende sanitarie personale dirigente non medico altro (LSU, formazione e lavoro..)</t>
  </si>
  <si>
    <t>Costo del personale sanitario non dirigente altro (LSU, formazione e lavoro..)</t>
  </si>
  <si>
    <t>Oneri sociali a carico delle aziende sanitarie  personale sanitario non dirigente altro (LSU, formazione e lavoro..)</t>
  </si>
  <si>
    <t>Personale altra Dirigenza sanitaria-con oneri sociali - ferie maturate ma non godute al 31.12.. (fine esercizio) a tempo determinato</t>
  </si>
  <si>
    <t>Personale non Dirigente sanitario-con oneri sociali-  ferie e straordinari maturati ma non goduti al 31.12.. (fine esercizio) a tempo determinato</t>
  </si>
  <si>
    <t>Personale Dirigenza medica/veterinaria-con oneri sociali - ferie e straordinari (recuperi) maturati ma non godute al 31.12.. (fine esercizio) a tempo determinato</t>
  </si>
  <si>
    <t>Indennità di esclusività per i dirigenti medici-veterinari a tempo determinato</t>
  </si>
  <si>
    <t>Indennità di esclusività per altra dirigenza sanitaria a tempo determinato</t>
  </si>
  <si>
    <t>Costi esercizi pregressi arretrati contrattuali ruolo professionale - personale non dirigente</t>
  </si>
  <si>
    <t>Costi esercizi pregressi arretrati contrattuali ruolo amministrativo- personale non dirigente</t>
  </si>
  <si>
    <t>sopravvenienze passive gestione liquidatoria USL anni 1994 e ante -contabilità separata-</t>
  </si>
  <si>
    <t>Per esito mobilità regionale anni precedenti - medicina di base</t>
  </si>
  <si>
    <t>Per esito mobilità regionale anni precedenti - farmaceutica</t>
  </si>
  <si>
    <t>Per esito mobilità regionale anni precedenti - assistenza specialistica ambulatoriale</t>
  </si>
  <si>
    <t>Per esito mobilità regionale anni precedenti - assistenza integrativa e protesica (farmacie convenzionate)</t>
  </si>
  <si>
    <t>Per esito mobilità regionale anni precedenti - assistenza ospedaliera</t>
  </si>
  <si>
    <t>Per esito mobilità extraregionale anni precedenti - medicina di base</t>
  </si>
  <si>
    <t>Per esito mobilità extraregionale anni precedenti - farmaceutica</t>
  </si>
  <si>
    <t>Per esito mobilità extraregionale anni precedenti - assistenza specialistica ambulatoriale</t>
  </si>
  <si>
    <t>Per esito mobilità extraregionale anni precedenti - assistenza integrativa e protesica (farmacie convenzionate)</t>
  </si>
  <si>
    <t>Per esito mobilità extraregionale anni precedenti - assistenza ospedaliera</t>
  </si>
  <si>
    <t>Oneri tributari da esercizi precedenti</t>
  </si>
  <si>
    <t>Oneri da cause civili</t>
  </si>
  <si>
    <t xml:space="preserve">Altre sopravvenienze passive v/Asl-Ao,Irccs,Pol. </t>
  </si>
  <si>
    <t>Sopravvenienze passive v/terzi relative alle convenzioni per la specialistica</t>
  </si>
  <si>
    <t>Altre competenze fisse personale non dirigente profesionale indennità posizione-altre indennità a tempo indeterminato (art.39 contratto 1999-contenuto ex sottoconto 3100702)</t>
  </si>
  <si>
    <t>Competenze accessorie personale non dirigente ruolo professionale a tempo indeterminato</t>
  </si>
  <si>
    <t>Incentivi personale non dirigente  ruolo professionale a tempo indeterminato (contenuto ex sottoconti 3100704-05)</t>
  </si>
  <si>
    <t>Oneri sociali a carico delle aziende sanitarie personale non dirigente ruolo professionale a tempo indeterminato</t>
  </si>
  <si>
    <t>Personale Dirigente ruolo professionale t.indeterminato-con oneri sociali-ferie maturate ma non godute al 31.12 ..(fine esercizio)</t>
  </si>
  <si>
    <t>Personale non Dirigente ruolo professionale a tempo indeterminato-con oneri sociali-ferie maturate ma non godute al 31.12 ..(fine esercizio)</t>
  </si>
  <si>
    <t xml:space="preserve">Rimborso oneri e stipendi  personale professionale in comando da Asl-AO, IRCCS, Policlinici della Regione </t>
  </si>
  <si>
    <t>Competenze Fisse dirigenza  (contenuto sottoconto 3100701) ruolo professionale a tempo indeterminato</t>
  </si>
  <si>
    <t>Altre competenze Fisse dirigenza professionale  a tempo indeterminato (retribuzione posizione aziendale-direzione struttura complessa..contenuto ex sottoconto 3100702)</t>
  </si>
  <si>
    <t>Competenze accessorie dirigenza  ruolo professionale a tempo indeterminato</t>
  </si>
  <si>
    <t>Incentivi dirigenza  (individuali-collettivi)ruolo professionale a tempo indeterminato(contenuto ex sottoconti 3100704-05)</t>
  </si>
  <si>
    <t>Oneri sociali a carico delle aziende sanitarie dirigenza ruolo professionale a tempo indeterminato</t>
  </si>
  <si>
    <t>Competenze fisse personale non dirigente ruolo professionale a tempo indeterminato</t>
  </si>
  <si>
    <t>Assistenza ospedaliera ad ad Aziende sanitarie extraregionali riaddebito prestazioni acquistate da  ex aarrtt 41-43 L.833/1978</t>
  </si>
  <si>
    <t>Assistenza ospedaliera ad Aziende sanitarie extraregionali   prestazioni prodotte con sperimentazioni gestionali (società partecipate)</t>
  </si>
  <si>
    <t>Erogazione diretta farmaci (file F)  ad Aziende sanitarie extraregionali  riaddebito prestazioni acquistate da strutture private accreditate (per memoria)</t>
  </si>
  <si>
    <t>Erogazione diretta farmaci (file F)  ad ad Aziende sanitarie extraregionali riaddebito prestazioni acquistate da  ex aarrtt 41-43 L.833/1978</t>
  </si>
  <si>
    <t>Erogazione diretta farmaci (file F)  ad ad Aziende sanitarie extraregionali  riaddebito prestazioni prodotte con sperimentazioni gestionali (società partecipate)</t>
  </si>
  <si>
    <t>TOTALE COSTI (senza mobilità e poste non monetarie)</t>
  </si>
  <si>
    <t>(B0223+B0233+B0270+B0420)</t>
  </si>
  <si>
    <t>PRESUNTA MOBILITA' PASSIVA EXTRA</t>
  </si>
  <si>
    <t>B0223</t>
  </si>
  <si>
    <t>B.2.1.3)  - da pubblico (ASL extra Regione)</t>
  </si>
  <si>
    <t>Assistenza sanitaria di base di Aziende sanitarie extra regionali</t>
  </si>
  <si>
    <t>B0233</t>
  </si>
  <si>
    <t>B.2.2.3)  - da pubblico (ASL extra Regione)</t>
  </si>
  <si>
    <t>Costo per assistenza farmaceutica da altre aziende sanitarie locali di altre regioni</t>
  </si>
  <si>
    <t>Acquisti Farmaci (tracciato F) da AASSRR extra-Regione</t>
  </si>
  <si>
    <t>B0270</t>
  </si>
  <si>
    <t>B.2.3.3)  - da pubblico (extra Regione)</t>
  </si>
  <si>
    <t>Assistenza specialistica di Aziende sanitarie extra regionali</t>
  </si>
  <si>
    <t>B0420</t>
  </si>
  <si>
    <t>B.2.6.3)  - da pubblico (extra Regione)</t>
  </si>
  <si>
    <t>Assistenza ospedaliera di Aziende sanitarie extra regionali</t>
  </si>
  <si>
    <t>Costo per assitenza termale da altre aziende sanitarie extra-regione</t>
  </si>
  <si>
    <t>Costo per elitrasporto trasporti assistiti da AASSRR extra-regione</t>
  </si>
  <si>
    <t>Costi per servizi sanitari - Mobilità internazionale passiva</t>
  </si>
  <si>
    <t>voce 16+voce 53-voce 52-voce 54</t>
  </si>
  <si>
    <t>PRIMO RISULTATO D'ESERCIZIO (senza mobilità interna)</t>
  </si>
  <si>
    <t>A0070</t>
  </si>
  <si>
    <t>PRESUNTA MOBILITA' ATTIVA INTRA</t>
  </si>
  <si>
    <t>Assistenza sanitaria di base ad Aziende sanitarie regionali</t>
  </si>
  <si>
    <t>Assistenza specialistica ad Aziende sanitarie regionali USL produzione propria</t>
  </si>
  <si>
    <t>Assistenza ospedaliera ad Aziende sanitarie regionali produzione propria</t>
  </si>
  <si>
    <t xml:space="preserve">Erogazione diretta farmaci (file F) ad Aziende sanitarie regionali  </t>
  </si>
  <si>
    <t>Assistenza farmaceutica convenzionata per altre aziende sanitarie locali piemontesi</t>
  </si>
  <si>
    <t>Assistenza integrativa (farmacie convenzionate) per altre aziende sanitarie locali piemontesi</t>
  </si>
  <si>
    <t>Ricavi per assistenza termale da altre aziende sanitarie regionali</t>
  </si>
  <si>
    <t>Ricavo riconosciuto alle ASR per prestazioni erogate nel programma di screening dei tumori femminili (mammella, collo dell'utero e colon retto)</t>
  </si>
  <si>
    <t>Altre competenze Fisse dirigenza a tempo indeterminato (retribuzione posizione aziendale-direzione struttura complessa..contenuto ex sottoconto 3100802) ruolo tecnico</t>
  </si>
  <si>
    <t>Competenze accessorie dirigenza  ruolo tecnico a tempo indeterminato</t>
  </si>
  <si>
    <t>Incentivi dirigenza  (individuali-collettivi)ruolo tecnico a tempo indeterminato (contenuto ex sottoconti 3100804-05)</t>
  </si>
  <si>
    <t>Oneri sociali a carico delle aziende sanitarie dirigenza ruolo tecnico a tempo indeterminato</t>
  </si>
  <si>
    <t>Competenze fisse personale non dirigente (contenuto ex sottoconto 3100801) a tempo indeterminato</t>
  </si>
  <si>
    <t>Altre competenze fisse personale non dirigente indennità posizione-altre indennità (art.39 contratto 1999-contenuto ex sottoconto 3100802) ruolo tecnico a tempo indeterminato</t>
  </si>
  <si>
    <t>Competenze accessorie personale non dirigente ruolo tecnico a tempo indeterminato</t>
  </si>
  <si>
    <t xml:space="preserve">Contributi regionali vincolati in conto esercizio per obiettivi finanziati dal fsn </t>
  </si>
  <si>
    <t xml:space="preserve">Contributi per assistenza termale </t>
  </si>
  <si>
    <t xml:space="preserve">Contributi erogati per compiti di sanità pubblica Contributi assegnati  per le attività inerenti l' igiene e sanità pubblica, sanità animale, prevenzione ambienti di vita e lavoro..) </t>
  </si>
  <si>
    <t xml:space="preserve">Altri contributi regionali vincolati in conto esercizio </t>
  </si>
  <si>
    <t>A0030</t>
  </si>
  <si>
    <t xml:space="preserve">ULTERIORI TRASFERIMENTI DAL SETTORE PUBBLICO </t>
  </si>
  <si>
    <t>Trasferimenti correnti dei comuni per eventuali disavanzi</t>
  </si>
  <si>
    <t>Altri trasferimenti correnti dei comuni</t>
  </si>
  <si>
    <t>Trasferimenti correnti della provincia</t>
  </si>
  <si>
    <t>Trasferimenti correnti dello stato</t>
  </si>
  <si>
    <t>Trasferimenti correnti di altri enti del settore pubblico allargato</t>
  </si>
  <si>
    <t>Contributo regionale per utilizzo fondi vincolati da esercizi pregressi</t>
  </si>
  <si>
    <t>Altri contributi correnti da fondi regionali</t>
  </si>
  <si>
    <t>Contributi con fondi regionali per integrazione prestazioni extra LEA</t>
  </si>
  <si>
    <t>Altri contributi in conto esercizio da Ministero della Salute</t>
  </si>
  <si>
    <t>A0040</t>
  </si>
  <si>
    <t>Incentivi dirigenza  (individuali-collettivi)ruolo tecnico (contenuto ex sottoconti 3100804-05) a tempo determinato</t>
  </si>
  <si>
    <t>Oneri sociali a carico delle aziende sanitarie dirigenza ruolo tecnico a tempo determinato</t>
  </si>
  <si>
    <t>Competenze fisse personale non dirigente (contenuto ex sottoconto 3100801) a tempo determinato</t>
  </si>
  <si>
    <t>Altre competenze fisse personale non dirigente indennità posizione-altre indennità (art.39 contratto 1999-contenuto ex sottoconto 3100802) ruolo tecnico a tempo determinato</t>
  </si>
  <si>
    <t>Competenze accessorie personale non dirigente ruolo tecnico a tempo determinato</t>
  </si>
  <si>
    <t>Incentivi personale non dirigente  ruolo tecnico (contenuto ex sottoconti 3100804-05) a tempo determinato</t>
  </si>
  <si>
    <t>Oneri sociali a carico delle aziende sanitarie personale non dirigente ruolo tecnico a tempo determinato</t>
  </si>
  <si>
    <t>Costo del personale dirigente  tecnico altro (LSU, formazione e lavoro..)</t>
  </si>
  <si>
    <t>Oneri sociali a carico delle aziende sanitarie personale dirigente tecnico altro (LSU, formazione e lavoro..)</t>
  </si>
  <si>
    <t>Costo del personale tecnico non dirigente altro (LSU, formazione e lavoro..)</t>
  </si>
  <si>
    <t>Oneri sociali a carico delle aziende sanitarie  personale tecnico non dirigente altro (LSU, formazione e lavoro..)</t>
  </si>
  <si>
    <t>Personale Dirigente ruolo tecnico a tempo determinato-con oneri sociali-ferie maturate ma non godute al 31.12.. (fine esercizio)</t>
  </si>
  <si>
    <t>Personale non Dirigente ruolo tecnico a tempo determinato -con oneri sociali-ferie e straordinari maturati ma non goduti al 31.12 ..(fine esercizio)</t>
  </si>
  <si>
    <t>Ricavi per consulenze non sanitarie -personale dipendente per altre ASR piemontesi</t>
  </si>
  <si>
    <t>Ricavi per consulenze diverse - personale dipendente per altri soggetti</t>
  </si>
  <si>
    <t>Prestazioni trasporto ambulanze ed elisoccorso</t>
  </si>
  <si>
    <t>Prestazioni di psichiatria residenziale e semiresidenziale per aziende regionali</t>
  </si>
  <si>
    <t>Prestazioni di psichiatria non soggetta a compensazione (resid. e semiresid.) per aziende extra regionali</t>
  </si>
  <si>
    <t>Altre prestazioni sanitarie  Extraregione</t>
  </si>
  <si>
    <t>Prestazioni di assistenza riabilitativa non soggetta a compensazione Extraregione</t>
  </si>
  <si>
    <t>A0100</t>
  </si>
  <si>
    <t>Altre competenze Fisse dirigenza  a tempo indeterminato (retribuzione posizione aziendale-direzione struttura complessa..contenuto ex sottoconto 3100902) ruolo amministrativo</t>
  </si>
  <si>
    <t>Competenze accessorie dirigenza  ruolo amministrativo  a tempo indeterminato</t>
  </si>
  <si>
    <t>Incentivi dirigenza   a tempo indeterminato (individuali-collettivi)ruolo amminsitrativo (contenuto ex sottoconti 3100904-05)</t>
  </si>
  <si>
    <t>Oneri sociali a carico delle aziende sanitarie dirigenza ruolo amministrativo  a tempo indeterminato</t>
  </si>
  <si>
    <t>Competenze fisse personale non dirigente  ruolo amministrativo  a tempo indeterminato</t>
  </si>
  <si>
    <t>Altre competenze fisse personale non dirigente indennità posizione-altre indennità (art.39 contratto 1999-contenuto ex sottoconto 3100902) ruolo amministrativo  a tempo indeterminato</t>
  </si>
  <si>
    <t>Competenze accessorie personale non dirigente ruolo amministrativo  a tempo indeterminato</t>
  </si>
  <si>
    <t>Incentivi personale non dirigente  ruolo amministrativo  a tempo indeterminato (contenuto ex sottoconti 3100904-05)</t>
  </si>
  <si>
    <t>Oneri sociali a carico delle aziende sanitarie personale non dirigente ruolo amministrativo  a tempo indeterminato</t>
  </si>
  <si>
    <t>Costo personale Dirigente ruolo amministrativo -con oneri sociali-comandato presso altre ASR piemontesi</t>
  </si>
  <si>
    <t>Personale Dirigente ruolo amministrativo a tempo indeterminato-con oneri sociali-ferie maturate ma non godute al 31.12 ..(fine esercizio)</t>
  </si>
  <si>
    <t>Personale non Dirigente ruolo amministrativo a tempo indeterminato-con oneri sociali-ferie e straordinari maturati ma non goduti al 31.12.. (fine esercizio)</t>
  </si>
  <si>
    <t>Personale Dirigente ruolo amministrativo a tempo indeterminato -con oneri sociali-ferie maturate ma non godute al  01.01..(inizio esercizio)</t>
  </si>
  <si>
    <t>Personale non Dirigente ruolo amministrativo a tempo indeterminato -con oneri sociali-ferie e straordinari maturati ma non goduti al  01.01..(inizio esercizio)</t>
  </si>
  <si>
    <t>Rimborso oneri e stipendi personale tecnico in comando da Regione, soggetti pubblici e da Università</t>
  </si>
  <si>
    <t>Rimborso oneri e stipendi  personale tecnico in comando da aziende di altre Regioni (Extraregione)</t>
  </si>
  <si>
    <t xml:space="preserve"> Rimborso oneri e stipendi  personale professionale in comando da Regione, soggetti pubblici e da Università</t>
  </si>
  <si>
    <t>Rimborso oneri e stipendi  personale professionale in comando da aziende di altre Regioni (Extraregione)</t>
  </si>
  <si>
    <t>Rimborso oneri e stipendi  personale sanitario in comando da Asl-AO, IRCCS, Policlinici della Regione</t>
  </si>
  <si>
    <t>Competenze Fisse dirigenza  (contenuto sottoconto 3100901) ruolo amministrativo a tempo determinato</t>
  </si>
  <si>
    <t>Altre competenze Fisse dirigenza (retribuzione posizione aziendale-direzione struttura complessa..contenuto ex sottoconto 3100902) ruolo amministrativo a tempo determinato</t>
  </si>
  <si>
    <t>Competenze accessorie dirigenza  ruolo amministrativo a tempo determinato</t>
  </si>
  <si>
    <t>Incentivi dirigenza  (individuali-collettivi)ruolo amministrativo (contenuto ex sottoconti 3100904-05) a tempo determinato</t>
  </si>
  <si>
    <t>Oneri sociali a carico delle aziende sanitarie dirigenza ruolo amministrativo a tempo determinato</t>
  </si>
  <si>
    <t>Ricavi per prestazioni sanitarie intramoenia - Consulenze con ASR, IRCCS e Policlinici della Regione (ex art. 55 c.1 lett. c), d) ed ex Art. 57-58)</t>
  </si>
  <si>
    <t>somma  voci 2+3+4+4bis+4ter+5+6+7+8+9</t>
  </si>
  <si>
    <t>TOTALE TRASFERIMENTI DA PUBBLICO (esclusa Regione), DA PRIVATO E RICAVI PROPRI</t>
  </si>
  <si>
    <t>somma  voci 1+10</t>
  </si>
  <si>
    <t>Ricavi gest.ordinaria monetari</t>
  </si>
  <si>
    <t>E0020</t>
  </si>
  <si>
    <t>PLUSVALENZE</t>
  </si>
  <si>
    <t>E0030</t>
  </si>
  <si>
    <t>E.2.a)  vendita di beni fuori uso</t>
  </si>
  <si>
    <t>E0040</t>
  </si>
  <si>
    <t>E.2.b)  altro</t>
  </si>
  <si>
    <t>Plusvalenze di alienazione di beni</t>
  </si>
  <si>
    <t>E0080</t>
  </si>
  <si>
    <t>SOPRAVVENIENZE ATTIVE</t>
  </si>
  <si>
    <t>Finanziamento spesa esercizi pregressi</t>
  </si>
  <si>
    <t>Finanziamento danni alluvionali</t>
  </si>
  <si>
    <t>Riduzione fondi accantonati per fondi rischi diversi</t>
  </si>
  <si>
    <t>Riduzione fondi accantonati per fondi rischi crediti</t>
  </si>
  <si>
    <t>Riduzione fondi accantonati per premio operosita medici SUMAI</t>
  </si>
  <si>
    <t>Riduzione fondi accantonati per altri motivi</t>
  </si>
  <si>
    <t>Donazioni in conto esercizio da imprese</t>
  </si>
  <si>
    <t>Donazioni in conto esercizio da privati famiglie</t>
  </si>
  <si>
    <t>Donazioni in conto esercizio da istituzioni sociali senza fine di lucro</t>
  </si>
  <si>
    <t>Proventi per differenze da conversione in euro</t>
  </si>
  <si>
    <t>Altre sopravvenienze attive (escluse le insussistenze)</t>
  </si>
  <si>
    <t>Finanziamento regionale per gestione liquidatoria ASR -1994 e ante-</t>
  </si>
  <si>
    <t>Sopravvenienze attive da altri soggetti per gestione liquidatoria ASR -1994 e ante-</t>
  </si>
  <si>
    <t>Altre sopravvenienze attive da ASR piemontesi</t>
  </si>
  <si>
    <t>Sopravvenienze attive v/terzi relative al personale (es.riduzione fondi in esubero..)</t>
  </si>
  <si>
    <t>Sopravvenienze attive v/terzi relative alle convenzioni con medici di base (es.riduzione fondi in esubero..)</t>
  </si>
  <si>
    <t>Sopravvenienze attive v/terzi relative alle convenzioni per la specialistica (es.riduzione fondi in esubero..)</t>
  </si>
  <si>
    <t>Sopravvenienze attive v/terzi relative alla vendita prestaz. Sanitarie da operatori accreditati</t>
  </si>
  <si>
    <t>Sopravvenienze attive v/terzi relative alla vendita di beni e servizi</t>
  </si>
  <si>
    <t xml:space="preserve">Per esito mobilità extraregionale anni precedenti - farmaceutica </t>
  </si>
  <si>
    <t>Diminuzione del fondo sopravvenienze attive del fondo imposte</t>
  </si>
  <si>
    <t>E0081</t>
  </si>
  <si>
    <t>INSUSSISTENZE PASSIVE</t>
  </si>
  <si>
    <t>Costo personale Dirigente medici-veterinari -con oneri sociali- comandato presso società partecipate (COQ...)</t>
  </si>
  <si>
    <t>Costo personale non Dirigente sanitario-con oneri sociali-comandato presso società partecipate (COQ...)</t>
  </si>
  <si>
    <t>Costo altro personale Dirigente sanitario-con oneri sociali-comandato presso società partecipate (COQ...)</t>
  </si>
  <si>
    <t>Costo personale Dirigente ruolo professionale-con oneri sociali-comandato presso società partecipate (COQ...)</t>
  </si>
  <si>
    <t>Costo personale non Dirigente ruolo professionale-con oneri sociali-comandato presso società partecipate (COQ...)</t>
  </si>
  <si>
    <t>Costo personale Dirigente ruolo tecnico-con oneri sociali-comandato presso società partecipate (COQ...)</t>
  </si>
  <si>
    <t>Costo personale non Dirigente ruolo tecnico-con oneri sociali-comandato presso società partecipate (COQ...)</t>
  </si>
  <si>
    <t>Costo personale Dirigente ruolo amministrativo -con oneri sociali-comandato presso società partecipate (COQ...)</t>
  </si>
  <si>
    <t>Costo personale non Dirigente ruolo amministrativo-con oneri sociali-comandato presso società partecipate (COQ...)</t>
  </si>
  <si>
    <t>Rimborso degli oneri stipendiali del personale preso società partecipata da ASR</t>
  </si>
  <si>
    <t xml:space="preserve"> Compartecipazione al personale per att. libero professionale intramoenia - Area sanità pubblica</t>
  </si>
  <si>
    <t xml:space="preserve"> Compartecipazione al personale per att. libero professionale intramoenia - Consulenze (ex art. 55 c.1 lett. c), d) ed ex Art. 57-58) altro rispetto specifici conti</t>
  </si>
  <si>
    <t xml:space="preserve">  Compartecipazione al personale per att. libero professionale intramoenia - Consulenze (ex art. 55 c.1 lett. c), d) ed ex Art. 57-58) (Aziende sanitarie pubbliche della Regione)</t>
  </si>
  <si>
    <t xml:space="preserve"> Compartecipazione al personale per att. libero professionale intramoenia - Altro</t>
  </si>
  <si>
    <t>Compartecipazione al personale per att. libero  professionale intramoenia - Altro (da altre Aziende sanitarie pubbliche della Regione)</t>
  </si>
  <si>
    <t xml:space="preserve"> Consulenze sanitarie da privato - articolo 55, comma 2, CCNL 8 giugno 2000</t>
  </si>
  <si>
    <t>Altre consulenze sanitarie L.1/2002 (Libera professione infermieristica) e altro ruolo sanitario comparto</t>
  </si>
  <si>
    <t>Emolumenti a personale dipendente non  sanitario per attività di consulenza professionale, tecnica ed amministrativa</t>
  </si>
  <si>
    <t>Costi per assistenza specialistica strutture accreditate per residenti altre aa.ss.ll. piemontesi</t>
  </si>
  <si>
    <t>Costi per assistenza specialistica strutture accreditate per residenti altre aa.ss.ll. extra-Regione</t>
  </si>
  <si>
    <t>Costi per prestazioni ospedaliere da strutture accreditate dalle Asl per propri residenti - parificazione ai contratti siglati</t>
  </si>
  <si>
    <t>Altra assistenza specialistica (prestazioni non rilevate dai flussi informativi "C" )</t>
  </si>
  <si>
    <t>Assistenza medica specialistica in convenzione interna  (SUMAI)</t>
  </si>
  <si>
    <t>da presidi ex art.41-42-43 L.833/1978</t>
  </si>
  <si>
    <t>Assistenza specialistica di Istituti ex art. 41-42-43 propri residenti</t>
  </si>
  <si>
    <t>Assistenza specialistica di Istituti ex art. 41-42-43  residenti altre asl piemontesi</t>
  </si>
  <si>
    <t>Assistenza specialistica di Istituti ex art. 41-42-43  residenti asl altre regioni</t>
  </si>
  <si>
    <t>Acquisti per assistenza specialistica ambulatoriale da pubblico (altri soggetti pubbl. della Regione)</t>
  </si>
  <si>
    <t>B0310</t>
  </si>
  <si>
    <t>RIABILITATIVA DA PUBBLICO</t>
  </si>
  <si>
    <t>Costo per assistenza residenziale riabilitativa fornita da altri soggetti pubblici della Regione</t>
  </si>
  <si>
    <t>Costo per assistenza semiresidenziale e territoriale riabilitativa fornita da altri soggetti pubblici della Regione</t>
  </si>
  <si>
    <t>B0330</t>
  </si>
  <si>
    <t>RIABILITATIVA DA PRIVATO</t>
  </si>
  <si>
    <t>Costo per assistenza residenziale riabilitativa fornita da soggetti privati</t>
  </si>
  <si>
    <t>Costo per assistenza semiresidenziale e territoriale riabilitativa fornita da soggetti privati</t>
  </si>
  <si>
    <t>B0360</t>
  </si>
  <si>
    <t>INTEGRATIVA DA PUBBLICO</t>
  </si>
  <si>
    <t>B0380</t>
  </si>
  <si>
    <t>INTEGRATIVA DA PRIVATO</t>
  </si>
  <si>
    <t>Altra assistenza integrativa  con cooperative infermieri</t>
  </si>
  <si>
    <t>assistenza integrativa compresa nei LEA (non compresa DM 332/1999)</t>
  </si>
  <si>
    <t>assistenza integrativa NON compresa nei LEA (non compresa DM 332/1999)</t>
  </si>
  <si>
    <t>assistenza protesica ex DM 332/1999</t>
  </si>
  <si>
    <t>B0410</t>
  </si>
  <si>
    <t>OSPEDALIERA DA PUBBLICO</t>
  </si>
  <si>
    <t>B0430</t>
  </si>
  <si>
    <t>OSPEDALIERA DA PRIVATO</t>
  </si>
  <si>
    <t>di cui case di cura private</t>
  </si>
  <si>
    <t>Ricoveri Case di Cura private provvisoriamente accreditate per degenze oltre il 120° giorno</t>
  </si>
  <si>
    <t>Acquisto prestazioni di distribuzione farmaci File F da privato (extraregionale)</t>
  </si>
  <si>
    <t>rettifica contributi in c/esercizio per destinazione investimenti-altri contributi-</t>
  </si>
  <si>
    <t>Rimborsi, assegni e contributi v/Aziende sanitarie pubbliche della Regione</t>
  </si>
  <si>
    <t xml:space="preserve"> Costi per differenziale tariffe TUC</t>
  </si>
  <si>
    <t>Acquisto prestazioni di distribuzione farmaci File F da pubblico (altri soggetti pubbl. della Regione)</t>
  </si>
  <si>
    <t>Formazione (esternalizzata e non) da pubblico</t>
  </si>
  <si>
    <t>Svalutazione delle immobilizzazioni materiali ed immateriali</t>
  </si>
  <si>
    <t>IRAP relativa a medici convenzionata quando dovuta</t>
  </si>
  <si>
    <t>Contributi da Ministero della Salute per ricerca corrente</t>
  </si>
  <si>
    <t>Contributi da Ministero della Salute per ricerca finalizzata</t>
  </si>
  <si>
    <t xml:space="preserve">Contributi da Regione ed altri soggetti pubblici per ricerca </t>
  </si>
  <si>
    <t>Altre prestazioni sanitarie e socio-sanitarie ad ASR piemontesi</t>
  </si>
  <si>
    <t>Ricavi per cessione di emocomponenti e cellule staminali Extraregione</t>
  </si>
  <si>
    <t>Ricavi per differenziale TUC</t>
  </si>
  <si>
    <t>Pay-back per il superamento del tetto della spesa farmaceutica territoriale</t>
  </si>
  <si>
    <t>Competenze per attività libero professionale personale dipendente</t>
  </si>
  <si>
    <t>ALTRA ASSISTENZA</t>
  </si>
  <si>
    <t>B0452</t>
  </si>
  <si>
    <t>B.2.7.2)  - da pubblico (altri soggetti pubbl. della Regione)</t>
  </si>
  <si>
    <t>Costo per altra assistenza residenziale, anziani e altri soggetti fornita da altri soggetti pubblici della Regione</t>
  </si>
  <si>
    <t>Costo per assistenza semiresidenziale e territoriale per anziani e altri soggetti, fornita da altri soggetti pubblici della Regione</t>
  </si>
  <si>
    <t>Costo per prestazioni (servizi) fornite dalla ARPA (agenzia regionale per la protezione ambientale) ad addebito diretto</t>
  </si>
  <si>
    <t>Costo per prestazioni (servizi) fornite dalla ARPA (agenzia regionale per la protezione ambientale)</t>
  </si>
  <si>
    <t>Accantonamento per trattamento fine rapporto (per memoria)</t>
  </si>
  <si>
    <t>B1000</t>
  </si>
  <si>
    <t>B.15.c) per premio di operosita (SUMAI)</t>
  </si>
  <si>
    <t>Accantonamenti per premio di operosita (SUMAI)</t>
  </si>
  <si>
    <t>B1010</t>
  </si>
  <si>
    <t>B.15.d) altri accantonamenti</t>
  </si>
  <si>
    <t>Altri accantonamenti</t>
  </si>
  <si>
    <t>Accantonamento per oneri pregressi rinnovo convenzioni medicina di base</t>
  </si>
  <si>
    <t>Accantonamenti per cause civili ed oneri processuali</t>
  </si>
  <si>
    <t>Accantonamenti per contenzioso personale dipendente</t>
  </si>
  <si>
    <t>Accantonamenti per interessi di mora</t>
  </si>
  <si>
    <t>Acc. Rinnovi contratt.- dirigenza medica</t>
  </si>
  <si>
    <t>Acc. Rinnovi contratt.- dirigenza non medica, sanit.amm.tecn.professionale</t>
  </si>
  <si>
    <t>Acc. Rinnovi contratt.- comparto</t>
  </si>
  <si>
    <t>Y9999</t>
  </si>
  <si>
    <t>IMPOSTE E TASSE</t>
  </si>
  <si>
    <t>Y0010</t>
  </si>
  <si>
    <t>IRAP</t>
  </si>
  <si>
    <t>IRAP relativa a personale dipendente</t>
  </si>
  <si>
    <t>IRAP relativa a collaboratori e personale assimilato a lavoro dipendente</t>
  </si>
  <si>
    <t xml:space="preserve"> IRAP relativa ad attività di libera professione (intramoenia)</t>
  </si>
  <si>
    <t>Quota compensativa dell'ammortamento fabbricati (01/01/1997):</t>
  </si>
  <si>
    <t>Costi capitalizzati da utilizzo finanziamenti per investimenti da Regione</t>
  </si>
  <si>
    <t>Costi capitalizzati da utilizzo finanziamenti per investimenti dallo Stato</t>
  </si>
  <si>
    <t>Costi capitalizzati da utilizzo altre poste del patrimonio netto</t>
  </si>
  <si>
    <t>A0190</t>
  </si>
  <si>
    <t>A.5.2)  da costi sostenuti in economia</t>
  </si>
  <si>
    <t>D0010</t>
  </si>
  <si>
    <t>RIVALUTAZIONI ATTIVITA' FINANZIARIE</t>
  </si>
  <si>
    <t>Rivalutazione dei valori mobiliari</t>
  </si>
  <si>
    <t>voce 16+voce 53+voce 56+voce57+voce 58</t>
  </si>
  <si>
    <t>TOTALE RICAVI DA SIS</t>
  </si>
  <si>
    <t>(B0222+B0232+B0250+B0300+B0350+B0400+B0451)</t>
  </si>
  <si>
    <t>PRESUNTA MOBILITA' PASSIVA INTRA</t>
  </si>
  <si>
    <t>B0222</t>
  </si>
  <si>
    <t>B.2.1.2)  - da pubblico (ASL della Regione)</t>
  </si>
  <si>
    <t>Costo per assistenza medica di base da altre aziende sanitarie locali piemontesi</t>
  </si>
  <si>
    <t>B0232</t>
  </si>
  <si>
    <t>B.2.2.2)  - da pubblico (ASL della Regione)</t>
  </si>
  <si>
    <t>Costo per assistenza farmaceutica da altre aziende sanitarie locali piemontesi</t>
  </si>
  <si>
    <t>Costo per farmaci ad erogazione e somministrazione diretta ("file F") da AASSLL</t>
  </si>
  <si>
    <t>Costo per farmaci ad erogazione e somministrazione diretta ("file F") da AASSOO</t>
  </si>
  <si>
    <t>Costo per farmaci ad erogazione e somministrazione diretta ("file F") da AASSLL RIADDEBITO presidi ex art.41-42-43</t>
  </si>
  <si>
    <t>B0250</t>
  </si>
  <si>
    <t>B.2.3.1)  - da pubblico (ASL e Aziende osp. della Regione)</t>
  </si>
  <si>
    <t>Fabbricati indisponibili -ammortamento per investimenti non finanziati da contributi c/capitale (liberalità, alienazioni)</t>
  </si>
  <si>
    <t>B0920</t>
  </si>
  <si>
    <t>AMM.TI ALTRE IMMOBILIZZAZIONI  MATERIALI</t>
  </si>
  <si>
    <t>Impianti e macchinari</t>
  </si>
  <si>
    <t>Attrezzature sanitarie</t>
  </si>
  <si>
    <t>Mobili ed arredi</t>
  </si>
  <si>
    <t>Automezzi</t>
  </si>
  <si>
    <t>Altri beni</t>
  </si>
  <si>
    <t>Impianti e macchinari -ammortamento per investimenti non finanziati da contributi c/capitale (liberalità, alienazioni)</t>
  </si>
  <si>
    <t>Attrezzature sanitarie  --ammortamento per investimenti non finanziati da contributi c/capitale (liberalità, alienazioni)</t>
  </si>
  <si>
    <t>Mobili ed arredi  -ammortamento per investimenti non finanziati da contributi c/capitale (liberalità, alienazioni)</t>
  </si>
  <si>
    <t>Automezzi  -ammortamento per investimenti non finanziati da contributi c/capitale (liberalità, alienazioni)</t>
  </si>
  <si>
    <t>Altri beni  -ammortamento per investimenti non finanziati da contributi c/capitale (liberalità, alienazioni)</t>
  </si>
  <si>
    <t>B0930</t>
  </si>
  <si>
    <t>SVALUTAZIONE CREDITI</t>
  </si>
  <si>
    <t>Svalutazione di crediti</t>
  </si>
  <si>
    <t>D0020</t>
  </si>
  <si>
    <t>SVALUTAZIONI ATTIVITA' FINANZIARIE</t>
  </si>
  <si>
    <t>Svalutazione crediti di finanziamento</t>
  </si>
  <si>
    <t>Svalutazione dei valori mobiliari</t>
  </si>
  <si>
    <t>voci 52+54+59+60+61+62+63+64</t>
  </si>
  <si>
    <t>TOTALE COSTI da SIS</t>
  </si>
  <si>
    <t>voci 58 bis meno voce 65</t>
  </si>
  <si>
    <t>RISULTATO D'ESERCIZIO DA SIS</t>
  </si>
  <si>
    <t>RIEPILOGO</t>
  </si>
  <si>
    <t>Quota FSN lorda</t>
  </si>
  <si>
    <t>di cui storno di quota di contributo da FSR  in conto esercizio a contributo in c/capitale utilizzata per immobilizzazioni</t>
  </si>
  <si>
    <t>Quota FSN netto storno di quota di contributo da FSR  in conto esercizio a contributo in c/capitale utilizzata per immobilizzazioni</t>
  </si>
  <si>
    <t>STP</t>
  </si>
  <si>
    <t xml:space="preserve">Altri Contributi da Regione </t>
  </si>
  <si>
    <t xml:space="preserve">Totale contributi regionali </t>
  </si>
  <si>
    <t xml:space="preserve">Altri Contributi da altri enti pubblici </t>
  </si>
  <si>
    <t>Contributi da privati</t>
  </si>
  <si>
    <t>Totale contributi in c/esercizio</t>
  </si>
  <si>
    <t>Ricavi per prestazioni</t>
  </si>
  <si>
    <t>Recuperi e rimborsi</t>
  </si>
  <si>
    <t>Ticket</t>
  </si>
  <si>
    <t>Ricavi vari</t>
  </si>
  <si>
    <t>Ricavi intramoenia</t>
  </si>
  <si>
    <t>Totale ricavi gestione ordinaria</t>
  </si>
  <si>
    <t>Acquisti e manutenzioni</t>
  </si>
  <si>
    <t>Assistenza sanitaria di base</t>
  </si>
  <si>
    <t>Farmaceutica</t>
  </si>
  <si>
    <t>Specialistica</t>
  </si>
  <si>
    <t>Riabilitativa</t>
  </si>
  <si>
    <t>Integrativa</t>
  </si>
  <si>
    <t>soluzioni per dialisi con AIC</t>
  </si>
  <si>
    <t>118, emergenza sanitaria</t>
  </si>
  <si>
    <t>B0560</t>
  </si>
  <si>
    <t>B.2.11.2)  trasporti sanitari per l'urgenza</t>
  </si>
  <si>
    <t>Assistenza per trasporti sanitari per l'urgenza.</t>
  </si>
  <si>
    <t>B0570</t>
  </si>
  <si>
    <t>B.2.11.3)  altro</t>
  </si>
  <si>
    <t>Spese personale tirocinante eo borsista compresi oneri riflessi</t>
  </si>
  <si>
    <t>Spese personale religioso convenzionato compresi oneri riflessi</t>
  </si>
  <si>
    <t>Spese per assegni di studio</t>
  </si>
  <si>
    <t>Costo per prestazioni di lavoro coordinate e continuative sanitarie</t>
  </si>
  <si>
    <t>Prestazioni sanitarie di erogatori - Aziende sanitarie regionali USL</t>
  </si>
  <si>
    <t>Prestazioni sanitarie di erogatori - Aziende sanitarie extra regionali</t>
  </si>
  <si>
    <t>Prestazioni sanitarie di erogatori Aziende ospedaliere regionali</t>
  </si>
  <si>
    <t>Assistenza  prestazione diagnostica strumentale per degenti</t>
  </si>
  <si>
    <t>Assistenza  prestazione diagnostica strumentale RMN per degenti</t>
  </si>
  <si>
    <t>Prestazioni sanitarie di erogatori presidi ospedalieri ex articoli 41-42-43 L.833/78</t>
  </si>
  <si>
    <t>Costo per acquisti di assistenza sanitaria infermieristica da cooperative</t>
  </si>
  <si>
    <t>Prestazioni sanitarie (non finali da privati)</t>
  </si>
  <si>
    <t>Consulenze sanitarie di personale da ASR piemontesi</t>
  </si>
  <si>
    <t>Consulenze non sanitarie di personale da ASR piemontesi</t>
  </si>
  <si>
    <t>Servizi sanitari per assistenza ospedaliera da IRCCS Privati e Policlinici privati</t>
  </si>
  <si>
    <t xml:space="preserve"> Altre collaborazioni e prestazioni di lavoro -area sanitaria </t>
  </si>
  <si>
    <t xml:space="preserve">Acquisto prestazioni trasporto sanitari da pubblico con addebito diretto (Asl-AO, IRCCS, Policlinici della Regione) </t>
  </si>
  <si>
    <t xml:space="preserve">Prestazioni sanitarie ospedaliere di erogatori pubblico-privato in società miste </t>
  </si>
  <si>
    <t>Altra assistenza</t>
  </si>
  <si>
    <t>Altri servizi</t>
  </si>
  <si>
    <t>Godimento di beni e servizi</t>
  </si>
  <si>
    <t>Personale dipendente</t>
  </si>
  <si>
    <t>Spese amministrative e generali</t>
  </si>
  <si>
    <t>Servizi appaltati</t>
  </si>
  <si>
    <t>Accantonamenti</t>
  </si>
  <si>
    <t>Imposte e tasse</t>
  </si>
  <si>
    <t>Oneri finanziari</t>
  </si>
  <si>
    <t>Variazione delle rimanenze</t>
  </si>
  <si>
    <t>Compartecipazioni personale intramoenia</t>
  </si>
  <si>
    <t>Totale costi gestione ordinaria</t>
  </si>
  <si>
    <t>Risultato gestione ordinaria</t>
  </si>
  <si>
    <t>Ricavi straordinari</t>
  </si>
  <si>
    <t>Costi straordinari</t>
  </si>
  <si>
    <t>Mobilità attiva extra</t>
  </si>
  <si>
    <t>Mobilità passiva extra</t>
  </si>
  <si>
    <t>Mobilità attiva INTRA</t>
  </si>
  <si>
    <t>Mobilità passiva intra</t>
  </si>
  <si>
    <t>Costi capitalizzati E Rivalutazioni</t>
  </si>
  <si>
    <t>Ammortamenti</t>
  </si>
  <si>
    <t>Svalutazioni</t>
  </si>
  <si>
    <t>Risultato di gestione</t>
  </si>
  <si>
    <t>saldo ferie e straordinari maturati ma non goduti</t>
  </si>
  <si>
    <t xml:space="preserve">Risultato differenziale </t>
  </si>
  <si>
    <t>Dettaglio di alcune macro voci di costo-ricavo:</t>
  </si>
  <si>
    <t>Acquisti e manutenzioni +/- rimanenze</t>
  </si>
  <si>
    <t>Voce</t>
  </si>
  <si>
    <t>Importo</t>
  </si>
  <si>
    <t>B0010 - B0150</t>
  </si>
  <si>
    <t xml:space="preserve">ACQUISTI DI ESERCIZIO </t>
  </si>
  <si>
    <t>B0010</t>
  </si>
  <si>
    <t>B.1)  Acquisti di beni</t>
  </si>
  <si>
    <t>B0020</t>
  </si>
  <si>
    <t xml:space="preserve">B.1.a)  Prodotti farmaceutici </t>
  </si>
  <si>
    <t>Soluzioni fisiologiche ed altre specialita non medicinali</t>
  </si>
  <si>
    <t>Soluzioni fisiologiche ed altre specialistiche non medicinali</t>
  </si>
  <si>
    <t>Prodotti farmaceutici in distribuzione diretta di assistenza farmaceutica - resi</t>
  </si>
  <si>
    <t>costo dei prodotti farmaceutici PHT  acquistati dalla ASL capofila per loro conto e riaddebitati</t>
  </si>
  <si>
    <t>B0030</t>
  </si>
  <si>
    <t>B.1.b)  Emoderivati e prodotti dietetici</t>
  </si>
  <si>
    <t>acquisto di beni per assistenza integrativa compresa nei LEA (non compresa DM 332/1999)</t>
  </si>
  <si>
    <t>acquisto di beni per assistenza integrativa NON compresa nei LEA (non compresa DM 332/1999)</t>
  </si>
  <si>
    <t>acquisto di beni per assistenza protesica ex DM 332/1999</t>
  </si>
  <si>
    <t>B0090</t>
  </si>
  <si>
    <t>B.1.h)  Prodotti farmaceutici per uso veterinario</t>
  </si>
  <si>
    <t>B0100</t>
  </si>
  <si>
    <t>B.1.i)  Materiali chirurgici, sanitari e diagnostici per uso veterinario</t>
  </si>
  <si>
    <t>Materiali chirurgici, sanitario e diagnostico per uso veterinario</t>
  </si>
  <si>
    <t>B0110</t>
  </si>
  <si>
    <t>B.1.j)  Prodotti alimentari</t>
  </si>
  <si>
    <t>Prodotti alimentari per degenti</t>
  </si>
  <si>
    <t>Prodotti alimentari per mensa dipendenti</t>
  </si>
  <si>
    <t>B0120</t>
  </si>
  <si>
    <t>B.1.k)  Materiali di guardaroba, di pulizia e di convivenza in genere</t>
  </si>
  <si>
    <t>Materiali di guardaroba</t>
  </si>
  <si>
    <t>Materiali di pulizia e lavanderia</t>
  </si>
  <si>
    <t>Materiali di convivenza in genere</t>
  </si>
  <si>
    <t>Materiale pulizia e lavanderia</t>
  </si>
  <si>
    <t>B0130</t>
  </si>
  <si>
    <t>B.1.l)  Combustibili, carburanti e lubrificanti</t>
  </si>
  <si>
    <t>Combustibili ad uso riscandamento e cucine</t>
  </si>
  <si>
    <t>Carburanti e lubrificanti ad uso trasporto</t>
  </si>
  <si>
    <t>Combustibili ad uso riscaldamento e cucine</t>
  </si>
  <si>
    <t>B0140</t>
  </si>
  <si>
    <t>B.1.m)  Supporti informatici e cancelleria</t>
  </si>
  <si>
    <t>Cancelleria e stampati</t>
  </si>
  <si>
    <t>Supporti meccanografici</t>
  </si>
  <si>
    <t>B0200</t>
  </si>
  <si>
    <t>B.1.o)  Altro</t>
  </si>
  <si>
    <t>Altri beni non sanitari</t>
  </si>
  <si>
    <t>Beni non sanitari da Asl-AO, IRCCS, Policlinici della Regione</t>
  </si>
  <si>
    <t>B0700+B0150</t>
  </si>
  <si>
    <t xml:space="preserve">MANUTENZIONI E RIPARAZIONI </t>
  </si>
  <si>
    <t>B0700</t>
  </si>
  <si>
    <t>B.3)  Manutenzione e riparazione (ordinaria esternalizzata)</t>
  </si>
  <si>
    <t>B0710</t>
  </si>
  <si>
    <t>B.3.a)  - agli immobili e loro pertinenze</t>
  </si>
  <si>
    <t>Manutenzione ordinaria in appalto ad immobili e loro pertinenze</t>
  </si>
  <si>
    <t>B0720</t>
  </si>
  <si>
    <t>B.3.b)  - ai mobili e macchine</t>
  </si>
  <si>
    <t>Manutenzione in appalto mobili e attrezzature tecnico - economali</t>
  </si>
  <si>
    <t>Manutenzione software</t>
  </si>
  <si>
    <t>B0730</t>
  </si>
  <si>
    <t>B.3.c)  - alle attrezzature tecnico-scientifico sanitarie</t>
  </si>
  <si>
    <t>Manutenzione ordinaria in appalto attrezzature tecnico scientifiche sanitarie</t>
  </si>
  <si>
    <t>B0740</t>
  </si>
  <si>
    <t>B.3.d)  - per la manut. di automezzi (sanitari e non)</t>
  </si>
  <si>
    <t>Manutenzione in appalto automezzi</t>
  </si>
  <si>
    <t>Altre manutenzioni e riparazioni</t>
  </si>
  <si>
    <t>Manutenzioni e riparazioni da Asl-AO, IRCCS, Policlinici della Regione</t>
  </si>
  <si>
    <t>B0150</t>
  </si>
  <si>
    <t>B.1.n)  Materiale per la manutenzione di -</t>
  </si>
  <si>
    <t>B0160</t>
  </si>
  <si>
    <t>B.1.n.1)  - immobili e loro pertinenze</t>
  </si>
  <si>
    <t>Materiale per manutenzione immobili</t>
  </si>
  <si>
    <t>Materiale per riparazioni</t>
  </si>
  <si>
    <t>B0170</t>
  </si>
  <si>
    <t>B.1.n.2)  - mobili e macchine</t>
  </si>
  <si>
    <t>Materiali per manutenzione di altre attrezzature tecnico - economali</t>
  </si>
  <si>
    <t>Materiali per manutenzione di altre attrezzature tecnico - economali (resi)</t>
  </si>
  <si>
    <t>B0180</t>
  </si>
  <si>
    <t>B.1.n.3)  - attrezzature tecnico scientifiche sanitarie</t>
  </si>
  <si>
    <t>Materiale per manutenzione di attrezzature sanitarie</t>
  </si>
  <si>
    <t>B0190</t>
  </si>
  <si>
    <t>B.1.n.4)  - automezzi (sanitari e non)</t>
  </si>
  <si>
    <t>Materiali per manutenzione di automezzi</t>
  </si>
  <si>
    <t>Materiali per manutenzione di automezzi (resi)</t>
  </si>
  <si>
    <t>B0221</t>
  </si>
  <si>
    <t>ASSISTENZA SANITARIA DI BASE</t>
  </si>
  <si>
    <t>Convenzioni con i medici di medicina generale</t>
  </si>
  <si>
    <t>Convenzioni con i pediatri di libera scelta</t>
  </si>
  <si>
    <t>Convenzioni con i medici di guardia medica</t>
  </si>
  <si>
    <t>Altre convenzioni di medicina di base (es. medici 118-emergenza)</t>
  </si>
  <si>
    <t>Costi per integrativo regionale convenzione medici di base</t>
  </si>
  <si>
    <t>Costi per integrativo regionale convenzione medici pediatrici di libera scelta</t>
  </si>
  <si>
    <t xml:space="preserve">Costi per integrativo regionale convenzione medici guardia medica </t>
  </si>
  <si>
    <t xml:space="preserve">Costi per integrativo regionale convenzione medici servizio emergenza 118 </t>
  </si>
  <si>
    <t>Manutenzione ordinaria in appalto per impianti specifici sanitari-</t>
  </si>
  <si>
    <t>Costo personale non Dirigente ruolo amministrativo-con oneri sociali-comandato presso altre ASR piemontesi</t>
  </si>
  <si>
    <t>(B0840+B0670+B0680)</t>
  </si>
  <si>
    <t>SPESE AMMINISTRATIVE E GENERALI</t>
  </si>
  <si>
    <t>B0840</t>
  </si>
  <si>
    <t>B.9)   Oneri di gestione</t>
  </si>
  <si>
    <t>B0850</t>
  </si>
  <si>
    <t>B.9.a)  Indennita, rimborso spese e oneri sociali per i membri degli Organi Direttivi</t>
  </si>
  <si>
    <t>Indennita e rimborso spese al direttore generale</t>
  </si>
  <si>
    <t>Competenze e rimborsi spese al direttore amministrativo</t>
  </si>
  <si>
    <t>Competenze e rimborsi spese al direttore sanitario</t>
  </si>
  <si>
    <t>Indennita e rimborso spese conferenze sindaci</t>
  </si>
  <si>
    <t>Indennita e rimborso spese a componenti altri organi collegiali</t>
  </si>
  <si>
    <t>Spese di funzionamento per commissione medica locale</t>
  </si>
  <si>
    <t>B0860</t>
  </si>
  <si>
    <t>B.9.b)  Premi di assicurazione</t>
  </si>
  <si>
    <t>Assicurazioni:per responsabilità civile verso terzi</t>
  </si>
  <si>
    <t>Assicurazioni:per rischi su immobili</t>
  </si>
  <si>
    <t>Assicurazioni:altri premi di assicurazione</t>
  </si>
  <si>
    <t>Quota partecipazione fondo regionale assicurazioni responsabilità civile</t>
  </si>
  <si>
    <t>B0861</t>
  </si>
  <si>
    <t>B.9.c)  Spese legali</t>
  </si>
  <si>
    <t>Spese legali</t>
  </si>
  <si>
    <t>B0870</t>
  </si>
  <si>
    <t>B.9.d)  Altro</t>
  </si>
  <si>
    <t>Spese di rappresentanza</t>
  </si>
  <si>
    <t>Oneri per personale in quiescenza</t>
  </si>
  <si>
    <t>Acquisti e manutenzioni +/- rimanenze al netto beni integrativa e protesica</t>
  </si>
  <si>
    <t>Acquisti e manutenzioni - farmaci</t>
  </si>
  <si>
    <t>Farmaci</t>
  </si>
  <si>
    <t>Di cui farmaci per distribuzione diretta</t>
  </si>
  <si>
    <t>Farmaceutica convenzionata + farmaci distribuzione diretta</t>
  </si>
  <si>
    <t>Convenz.ni uniche medicina generale. Escluso medici conv. 118</t>
  </si>
  <si>
    <t>costo medici convenzionati 118 -emergenza-</t>
  </si>
  <si>
    <t>Specialistica - escluso costo medici spec.int "Sumai"</t>
  </si>
  <si>
    <t>costo medici spec.int "Sumai"</t>
  </si>
  <si>
    <t>Acquisto beni servizi noleggio integrativa protesica</t>
  </si>
  <si>
    <t>Personale ruolo sanitario (compreso interinale ed universitario)</t>
  </si>
  <si>
    <t xml:space="preserve">Personale ruolo professionale  (compreso interinale) </t>
  </si>
  <si>
    <t xml:space="preserve">Personale ruolo tecnico  (compreso interinale) </t>
  </si>
  <si>
    <t xml:space="preserve">Personale ruolo amministrativo (compreso interinale) </t>
  </si>
  <si>
    <t>Saldo mobilità interregionale (mobilità attiva-passiva)</t>
  </si>
  <si>
    <t>Saldo mobilità intraregionale (mobilità attiva-passiva)</t>
  </si>
  <si>
    <t xml:space="preserve">Altra assistenza meno rimborsi..trasferim. </t>
  </si>
  <si>
    <t xml:space="preserve">rimborsi..trasferimenti </t>
  </si>
  <si>
    <t xml:space="preserve">Prodotti farmaceutici acquistati e distribuiti per conto </t>
  </si>
  <si>
    <t>Prodotti farmaceutici di tipo "H" a distribuzione  diretta - resi</t>
  </si>
  <si>
    <t xml:space="preserve">Prodotti farmaceutici acquistati e distribuiti per conto  </t>
  </si>
  <si>
    <t xml:space="preserve">Ossigeno (ospedaliero e domiciliare) ed altri gas medicinali </t>
  </si>
  <si>
    <t xml:space="preserve">Prodotti farmaceutici di tipo "H" a distribuzione  diretta </t>
  </si>
  <si>
    <t>Assistenza di ricovero presso case di cura accreditate per propri assistiti</t>
  </si>
  <si>
    <t>Assistenza di ricovero presso case di cura accreditate per assistiti altre AASSLL piemontesi</t>
  </si>
  <si>
    <t>Assistenza di ricovero presso case di cura accreditate per assistiti altre AASSLL extra-regione</t>
  </si>
  <si>
    <t>Costi per prestazioni ospedaliere da strutture accreditate dalle Asl per i propri residenti - parificazione ai contratti siglati</t>
  </si>
  <si>
    <t>di cui presidi ex art.41-42-43 L.833/1978</t>
  </si>
  <si>
    <t>Farmaci (tracciato F) di Istituti ex art. 41-42-43 propri residenti</t>
  </si>
  <si>
    <t>Farmaci (tracciato F) di Istituti ex art. 41-42-43 residenti altre asl piemontesi</t>
  </si>
  <si>
    <t>Farmaci (tracciato F) di Istituti ex art. 41-42-43 residenti asl altre regioni</t>
  </si>
  <si>
    <t>Assistenza ospedaliera di Istituti ex art. 41-42-43 propri residenti</t>
  </si>
  <si>
    <t>Assistenza ospedaliera di Istituti ex art. 41-42-43  residenti altre asl piemontesi</t>
  </si>
  <si>
    <t>Assistenza ospedaliera di Istituti ex art. 41-42-43  residenti asl altre regioni</t>
  </si>
  <si>
    <t>Costo per oneri struttura DEA budget presidi ex art.41-42-43 (asl stipulatarie accordi quadro)</t>
  </si>
  <si>
    <t>Costo per maggiorazione tariffaria -budget presidi ex art.41-42-43 L.833/1978 -finanziam.specifico-</t>
  </si>
  <si>
    <t>Acquisti servizi sanitari per assistenza ospedaliera  da pubblico (altri soggetti pubbl. della Regione)</t>
  </si>
  <si>
    <t>(B0452+B0460+B0480)</t>
  </si>
  <si>
    <t>Costi esercizi pregressi arretrati medici di base a questi assimilabili</t>
  </si>
  <si>
    <t>Perdite su crediti</t>
  </si>
  <si>
    <t>Oneri per differenze da conversione in Euro</t>
  </si>
  <si>
    <t>Altre sopravvenienze passive (escluse le insussistenze)</t>
  </si>
  <si>
    <t>Costi esercizi pregressi arretrati contrattuali ruolo sanitario-dirigenza</t>
  </si>
  <si>
    <t>Costi esercizi pregressi arretrati contrattuali ruolo professionale-dirigenza</t>
  </si>
  <si>
    <t>Costi esercizi pregressi arretrati contrattuali ruolo tecnico-dirigenza</t>
  </si>
  <si>
    <t>Costi esercizi pregressi arretrati contrattuali ruolo amministrativo-dirigenza</t>
  </si>
  <si>
    <t>Costi esercizi pregressi arretrati contrattuali ruolo sanitario - personale non dirigente</t>
  </si>
  <si>
    <t>Costi per prestazioni da altri erogatori pubblici (Istituto Zooprofilattico...)</t>
  </si>
  <si>
    <t xml:space="preserve"> IRAP relativa ad attività commerciali</t>
  </si>
  <si>
    <t>Y0020</t>
  </si>
  <si>
    <t>Imposte, tasse, tributi a carico dell'azienda</t>
  </si>
  <si>
    <t>Imposte tasse tributi a carico delle aziende Sanitarie</t>
  </si>
  <si>
    <t>Imposte su redditi differiti</t>
  </si>
  <si>
    <t xml:space="preserve"> IRES su attività istituzionale</t>
  </si>
  <si>
    <t xml:space="preserve"> IRES su attività commerciale</t>
  </si>
  <si>
    <t>Y0030</t>
  </si>
  <si>
    <t>Accantonamento imposte</t>
  </si>
  <si>
    <t>Accantonamenti per imposte</t>
  </si>
  <si>
    <t>C0060+C0100</t>
  </si>
  <si>
    <t>ONERI FINANZIARI</t>
  </si>
  <si>
    <t>C0060</t>
  </si>
  <si>
    <t>C.3)  Interessi passivi</t>
  </si>
  <si>
    <t>C0070</t>
  </si>
  <si>
    <t>C.3.a)  per anticipazioni di tesoreria</t>
  </si>
  <si>
    <t>Interessi passivi per anticipazioni di tesoreria</t>
  </si>
  <si>
    <t>Interessi passivi per anticipazioni straordinarie tesoreria</t>
  </si>
  <si>
    <t>C0080</t>
  </si>
  <si>
    <t>C.3.b)  su mutui</t>
  </si>
  <si>
    <t>Interessi passivi su altre forme di credito art 3 comma 5 dl 502</t>
  </si>
  <si>
    <t>C0090</t>
  </si>
  <si>
    <t>C.3.c)  altri interessi passivi</t>
  </si>
  <si>
    <t>Interessi passivi ad enti settore statale</t>
  </si>
  <si>
    <t>Interessi passivi ad enti settore pubblico allargato</t>
  </si>
  <si>
    <t>Interessi moratori</t>
  </si>
  <si>
    <t>Altri interessi passivi</t>
  </si>
  <si>
    <t>C0100</t>
  </si>
  <si>
    <t>C.4)  Altri oneri</t>
  </si>
  <si>
    <t>Rivalutazione monetaria (costo di revisione contratti)</t>
  </si>
  <si>
    <t>Altri oneri finanziari</t>
  </si>
  <si>
    <t>B0940</t>
  </si>
  <si>
    <t>VARIAZIONE DELLE RIMANENZE</t>
  </si>
  <si>
    <t>B0950</t>
  </si>
  <si>
    <t>B.14.a) sanitarie</t>
  </si>
  <si>
    <t>Insussistenze passive v/terzi relative alla mobilità extraregionale</t>
  </si>
  <si>
    <t>Voce di CE nuova aggregazione</t>
  </si>
  <si>
    <t>Quota FSN</t>
  </si>
  <si>
    <t>Dettaglio di alcune macro voci di costo - ricavo:</t>
  </si>
  <si>
    <t>importo</t>
  </si>
  <si>
    <t>Diritti di brevetto ed utilizzazione opere d'ingegno -ammortamento per investimenti non finanziati da contributi c/capitale (liberalità, alienazioni)</t>
  </si>
  <si>
    <t>Spese incrementative beni di terzi-ammortamento per investimenti non finanziati da contributi c/capitale (liberalità, alienazioni)</t>
  </si>
  <si>
    <t>Altre immobilizazzioni immateriali -ammortamento per investimenti non finanziati da contributi c/capitale (liberalità, alienazioni)</t>
  </si>
  <si>
    <t>B0890</t>
  </si>
  <si>
    <t>AMMORTAMENTO DEI FABBRICATI</t>
  </si>
  <si>
    <t>B0900</t>
  </si>
  <si>
    <t>B.11.a) disponibili</t>
  </si>
  <si>
    <t xml:space="preserve">Fabbricati disponibili -ammortamento </t>
  </si>
  <si>
    <t>B0910</t>
  </si>
  <si>
    <t>B.11.b) indisponibili</t>
  </si>
  <si>
    <t>Fabbricati</t>
  </si>
  <si>
    <t>Trasf. alla Regione della quota del 70% conto 4 50 02 36 (D.Interm. 21/01/1999)</t>
  </si>
  <si>
    <t>Trasferimento della quota del 20% alla Regione di cui al D.Lgs.123/99 (attività produzione alimenti animali additivati)</t>
  </si>
  <si>
    <t>Indennizzi L.210/92 e L.238/99 (danni per vaccinazioni, trasfusioni..)</t>
  </si>
  <si>
    <t>Trasferimento alla Regione di cui L.r. 22 luglio 2002 n.17, articolo 2 c.2</t>
  </si>
  <si>
    <t>Trasferimento ad altre istituzioni pubbliche (finanziamento attività prevenzione- personale sanitario istituti penitenziari..)</t>
  </si>
  <si>
    <t>Contributi per Agenzie Regionali</t>
  </si>
  <si>
    <t>Rimborsi, assegni e contributi v/Asl-Ao-Irccs-Policlinici della Regione</t>
  </si>
  <si>
    <t xml:space="preserve"> Rimborsi, assegni e contributi verso altri Enti Pubblici</t>
  </si>
  <si>
    <t>Altri rimborsi, assegni e contributi verso privati</t>
  </si>
  <si>
    <t>Rimborsi spese viaggio e missioni dipendenti</t>
  </si>
  <si>
    <t>(B0510+B0540+B0580)</t>
  </si>
  <si>
    <t>ALTRI SERVIZI</t>
  </si>
  <si>
    <t>B0510</t>
  </si>
  <si>
    <t>B.2.10)  Consulenze</t>
  </si>
  <si>
    <t>B0520</t>
  </si>
  <si>
    <t>B.2.10.1)  sanitarie</t>
  </si>
  <si>
    <t>Consulenze sanitarie</t>
  </si>
  <si>
    <t>B0530</t>
  </si>
  <si>
    <t>B.2.10.2)  non sanitarie</t>
  </si>
  <si>
    <t>Consulenze amministrative</t>
  </si>
  <si>
    <t>Consulenza tecniche</t>
  </si>
  <si>
    <t>Consulenze non sanitarie  da Terzi - Altri enti pubblici</t>
  </si>
  <si>
    <t>B0540</t>
  </si>
  <si>
    <t>B.2.11)  Altri servizi sanitari</t>
  </si>
  <si>
    <t>B0550</t>
  </si>
  <si>
    <t>B.2.11.1)  trasporti sanitari per l'emergenza</t>
  </si>
  <si>
    <t>Ricavi erogazione diretta farmaci (file F) per riaddebiti acquisti da presidi ex art.41-42-43  per Regione (stranieri e STP)</t>
  </si>
  <si>
    <t>Ricavi erogazione prestazioni ospedaliere produzione propria per Regione (stranieri e STP)</t>
  </si>
  <si>
    <t>Ricavi erogazione prestazioni specialistiche produzione propria  per Regione (stranieri e STP)</t>
  </si>
  <si>
    <t>Ricavi erogazione diretta farmaci (file F) produzione propria per Regione (stranieri e STP)</t>
  </si>
  <si>
    <t>modello 10:voce 3 +voce 3b</t>
  </si>
  <si>
    <t>Contributi indistinti Regione</t>
  </si>
  <si>
    <t>a.1) Contributi in c/esercizio indistinti dalla regione (FSR)</t>
  </si>
  <si>
    <t>Maggiorazione tariffaria presidi ex art. 41/42/43 L 833/78</t>
  </si>
  <si>
    <t>Contributi in conto esercizio quota capitaria asl</t>
  </si>
  <si>
    <t>Contributi regionali in c/esercizio per costi strutturali più sedi-specializzazioni</t>
  </si>
  <si>
    <t>Contributi regionali in c/esercizio differenza maggiorazione tariffaria produzione diretta</t>
  </si>
  <si>
    <t>Contributi in conto esercizio fondo riequilibrio ASR</t>
  </si>
  <si>
    <t>Contributi in conto esercizio finanziamento DEA presidi ospedalieri asl</t>
  </si>
  <si>
    <t>Contributi in conto esercizio fondo riequilibrio costi gestionali aziende ospedaliere</t>
  </si>
  <si>
    <t>Contributi in conto esercizio finanziamento DEA aziende ospedaliere</t>
  </si>
  <si>
    <t>Contributi in conto esercizio insegnamento università aziende ospedaliere</t>
  </si>
  <si>
    <t>Contributi regionali in c/esercizio ospedalizzazione domiciliare</t>
  </si>
  <si>
    <t>Contributi regionali in c/esercizio per assistenza specialistica non tariffata</t>
  </si>
  <si>
    <t>Contributi regionali in c/esercizio per funzione centro multizonale epidemiologia</t>
  </si>
  <si>
    <t xml:space="preserve">Contributi regionali in c/esercizio per funzione  coordinamento prevenzione individuale </t>
  </si>
  <si>
    <t>Contributi in conto esercizio per integrazione risorse per anticipato ripiano disavanzo 2005</t>
  </si>
  <si>
    <t>Contributi per Integrazione quota FSR indistinto</t>
  </si>
  <si>
    <t>3B</t>
  </si>
  <si>
    <t>a.5) Contributi regionali oneri contrattuali</t>
  </si>
  <si>
    <t>Finanziamento per oneri contratto di lavoro</t>
  </si>
  <si>
    <t>modello 10:voce 4+voce 5</t>
  </si>
  <si>
    <t>Altri contributi dalla Regione</t>
  </si>
  <si>
    <t xml:space="preserve">Prestazioni sanitarie specialistiche di erogatori pubblico-privato in società partecipate </t>
  </si>
  <si>
    <t>Altre prestazioni sanitarie di erogatori pubblico-privato in società partecipate</t>
  </si>
  <si>
    <t>B0580</t>
  </si>
  <si>
    <t>B.2.12)  Formazione (terziarizzata e non)</t>
  </si>
  <si>
    <t>Servizi presso terzi per iniziative di educazione sanitaria</t>
  </si>
  <si>
    <t>Indennita attività docenza per corsi di aggiornamento</t>
  </si>
  <si>
    <t>Servizi presso terzi formazione qualificazione del personale</t>
  </si>
  <si>
    <t>Servizi presso terzi per formazione di terzi (scuole infermieri professionali ed altro.)</t>
  </si>
  <si>
    <t>Servizi presso terzi per ricerca scientifica</t>
  </si>
  <si>
    <t>Altri costi</t>
  </si>
  <si>
    <t>Prestazioni di prevenzione da Aziende sanitarie regionali</t>
  </si>
  <si>
    <t>Prestazioni di prevenzione da Aziende sanitarie extra regionali</t>
  </si>
  <si>
    <t>Costo per assistenza residenziale riabilitativa fornita da aziende sanitarie</t>
  </si>
  <si>
    <t>Costo per altra assistenza residenziale, anziani e altri soggetti fornita da aziende sanitarie regionali</t>
  </si>
  <si>
    <t>Costo per assistenza residenziale riabilitativa fornita da altri soggetti pubblici extra Regione</t>
  </si>
  <si>
    <t>Costo per altra assistenza residenziale, anziani e altri soggetti fornita da altri soggetti pubblici extra Regione</t>
  </si>
  <si>
    <t>Costo per assistenza semiresidenziale e territoriale riabilitativa fornita da aziende sanitarie regionali</t>
  </si>
  <si>
    <t>Costo per assistenza semiresidenziale e territoriale per anziani e altri soggetti, fornita da aziende sanitarie regionali</t>
  </si>
  <si>
    <t>Prodotti dietetici (e di nutrizione enterale)</t>
  </si>
  <si>
    <t>Prodotti dietetici (e di nutrizione enterale) - (resi)</t>
  </si>
  <si>
    <t>B0040</t>
  </si>
  <si>
    <t>Acquisto prestazioni con addebito diretto di psichiatria residenziale e semiresidenziale da pubblico (Asl-AO, IRCCS, Policlinici della Regione)</t>
  </si>
  <si>
    <t>B0750</t>
  </si>
  <si>
    <t>GODIMENTO DI BENI E SERVIZI</t>
  </si>
  <si>
    <t>B0760</t>
  </si>
  <si>
    <t>B.4.a)  Fitti reali</t>
  </si>
  <si>
    <t>Fitti reali</t>
  </si>
  <si>
    <t>B0770</t>
  </si>
  <si>
    <t>B.4.b)  Canoni di noleggio</t>
  </si>
  <si>
    <t>Canoni per centri elettrocontabili</t>
  </si>
  <si>
    <t>Canoni per beni strumentali non sanitari</t>
  </si>
  <si>
    <t>Canoni per beni strumentali sanitari</t>
  </si>
  <si>
    <t>Canoni per noleggio attrezzature per assistenza protesica</t>
  </si>
  <si>
    <t xml:space="preserve">Canoni per noleggio attrezzature per assistenza integrativa </t>
  </si>
  <si>
    <t>Canoni per noleggio attrezzature per assistenza integrativa extra LEA regionale</t>
  </si>
  <si>
    <t>B0780</t>
  </si>
  <si>
    <t>B.4.c)  Canoni di leasing operativo</t>
  </si>
  <si>
    <t>Leasing operativo attrezzature sanitarie</t>
  </si>
  <si>
    <t>Leasing operativo attrezzature non sanitarie</t>
  </si>
  <si>
    <t>B0781</t>
  </si>
  <si>
    <t>B.4.d)  Canoni di leasing finanziario</t>
  </si>
  <si>
    <t>B0790</t>
  </si>
  <si>
    <t>B.4.e)  Altro</t>
  </si>
  <si>
    <t>Locazioni e noleggi da Asl-Ao della Regione</t>
  </si>
  <si>
    <t>Canoni per progetti in concessione</t>
  </si>
  <si>
    <t>B0800</t>
  </si>
  <si>
    <t>PERSONALE RUOLO SANITARIO</t>
  </si>
  <si>
    <t>Costo per acquisti di prestazioni di lavoro interinale (temporaneo) sanitario</t>
  </si>
  <si>
    <t>Assistenza ospedaliera di Cliniche universitarie</t>
  </si>
  <si>
    <t>Costo personale Dirigente medici-veterinari -con oneri sociali-comandato presso altre ASR piemontesi</t>
  </si>
  <si>
    <t>Costo personale non Dirigente sanitario-con oneri sociali-comandato presso altre ASR piemontesi</t>
  </si>
  <si>
    <t>Costo altro personale Dirigente sanitario-con oneri sociali-comandato presso altre ASR piemontesi</t>
  </si>
  <si>
    <t>B0810</t>
  </si>
  <si>
    <t>PERSONALE RUOLO PROFESSIONALE</t>
  </si>
  <si>
    <t>Costo per acquisti di prestazioni di lavoro interinale (temporaneo) professionale</t>
  </si>
  <si>
    <t>Costo personale Dirigente ruolo professionale-con oneri sociali-comandato presso altre ASR piemontesi</t>
  </si>
  <si>
    <t>Costo personale non Dirigente ruolo professionale-con oneri sociali-comandato presso altre ASR piemontesi</t>
  </si>
  <si>
    <t>B0820</t>
  </si>
  <si>
    <t>PERSONALE RUOLO TECNICO</t>
  </si>
  <si>
    <t>Costo per acquisti di prestazioni di lavoro interinale (temporaneo) tecnico</t>
  </si>
  <si>
    <t>Costo personale Dirigente ruolo tecnico-con oneri sociali-comandato presso altre ASR piemontesi</t>
  </si>
  <si>
    <t>Costo personale non Dirigente ruolo tecnico-con oneri sociali-comandato presso altre ASR piemontesi</t>
  </si>
  <si>
    <t>B0830</t>
  </si>
  <si>
    <t>PERSONALE RUOLO AMMINISTRATIVO</t>
  </si>
  <si>
    <t>Cod. Regione</t>
  </si>
  <si>
    <t>report 1- ce na</t>
  </si>
  <si>
    <t>Scomposizione</t>
  </si>
  <si>
    <t>+</t>
  </si>
  <si>
    <t>-</t>
  </si>
  <si>
    <t>4 bis</t>
  </si>
  <si>
    <t>4 ter</t>
  </si>
  <si>
    <t>10 bis</t>
  </si>
  <si>
    <t>mob extra</t>
  </si>
  <si>
    <t>58 bis</t>
  </si>
  <si>
    <t>Diritti di brevetto ed utilizzazione opere d'ingegno</t>
  </si>
  <si>
    <t>Spese incrementative beni di terzi</t>
  </si>
  <si>
    <t>Altre immobilizazzioni immateriali</t>
  </si>
  <si>
    <t>Costi di impianti ed ampliamento -ammortamento per investimenti non finanziati da contributi c/capitale (liberalità, alienazioni)</t>
  </si>
  <si>
    <t>Costi di ricerca e di sviluppo -ammortamento ammortamento per investimenti non finanziati da contributi c/capitale (liberalità, alienazioni)</t>
  </si>
  <si>
    <t>Costo per acquisti di prestazioni di lavoro interinale (temporaneo) amministrativo</t>
  </si>
  <si>
    <t>Soluzioni fisiologiche e medicinali senza AIC</t>
  </si>
  <si>
    <t>Sangue ed emocomponenti</t>
  </si>
  <si>
    <t>Sangue ed emocomponenti acquisto da ASR Piemonte in compensazione</t>
  </si>
  <si>
    <t>Emoderivati</t>
  </si>
  <si>
    <t>Acquisto di emoderivati  da ASR Piemonte in compensazione</t>
  </si>
  <si>
    <t>Protesi- -dispositivi medici impiantabili attivi</t>
  </si>
  <si>
    <t>Prodotti chimici non IVD</t>
  </si>
  <si>
    <t>Manutenzione ordinaria in appalto per impianti generici -non sanitari-</t>
  </si>
  <si>
    <t>Competenze Fisse dirigenza medica-veterinaria a tempo indeterminato retribuzione posizione -struttura complessa (contenuto ex sottoconto 3100602)</t>
  </si>
  <si>
    <t>Competenze accessorie dirigenza medica-veterinaria a tempo indeterminato</t>
  </si>
  <si>
    <t>Incentivi dirigenza medica-veterinaria a tempo indeterminato (individuali-collettivi) (contenuto ex sottoconti 3100604-05)</t>
  </si>
  <si>
    <t>Indennità di esclusività per i dirigenti medici-veterinari a tempo indeterminato</t>
  </si>
  <si>
    <t>Competenze Fisse altra dirigenza sanitaria a tempo indeterminato (contenuto  ex sottoconto 3100601)</t>
  </si>
  <si>
    <t>Competenze Fisse altra dirigenza sanitaria a tempo indeterminato (retribuzione posizione aziendale-direzione struttura complessa..) (contenuto ex sottoconto 3100602)</t>
  </si>
  <si>
    <t>Competenze accessorie altra dirigenza sanitaria a tempo indeterminato</t>
  </si>
  <si>
    <t>Incentivi dirigenza altra dirigenza sanitaria a tempo indeterminato (individuali-collettivi) (contenuto ex sottoconti 3100604-05)</t>
  </si>
  <si>
    <t>Indennità di esclusività per altra dirigenza sanitaria a tempo indeterminato</t>
  </si>
  <si>
    <t>Oneri sociali a carico delle aziende sanitarie dirigenza medica-veterinaria a tempo indeterminato</t>
  </si>
  <si>
    <t>Oneri sociali a carico delle aziende sanitarie altra dirigenza sanitaria a tempo indeterminato</t>
  </si>
  <si>
    <t>Competenze fisse personale non dirigente a tempo indeterminato (contenuto  ex sottoconto 3100601)</t>
  </si>
  <si>
    <t>Altre competenze fisse personale non dirigente sanitario indennità posizione-altre indennità a tempo indeterminato (art.39 contratto 1999-contenuto ex sottoconto 3100602)</t>
  </si>
  <si>
    <t>Competenze accessorie personale non dirigente a tempo indeterminato</t>
  </si>
  <si>
    <t>Incentivi personale non dirigente a tempo indeterminato (contenuto ex sottoconti 3100604-05)</t>
  </si>
  <si>
    <t>Oneri sociali a carico delle aziende sanitarie personale non dirigente a tempo indeterminato</t>
  </si>
  <si>
    <t>Personale altra Dirigenza sanitaria a tempo indeterminato-con oneri sociali - ferie maturate ma non godute al 31.12.. (fine esercizio) a tempo indeterminato</t>
  </si>
  <si>
    <t>Personale non Dirigente sanitario a tempo indeterminato-con oneri sociali-  ferie e straordinari maturati ma non goduti al 31.12.. (fine esercizio)</t>
  </si>
  <si>
    <t>Personale Dirigenza medica/veterinaria a tempo indeterminato-con oneri sociali - ferie e straordinari (recuperi) maturati ma non godute al 31.12.. (fine esercizio)</t>
  </si>
  <si>
    <t>Personale altra Dirigenza sanitaria a tempo indeterminato -con oneri sociali - ferie maturate ma non godute al 01.01..(inizio esercizio)</t>
  </si>
  <si>
    <t>Personale non Dirigente sanitario a tempo indeterminato -con oneri sociali-  ferie e straordinari maturati ma non goduti al al 01.01..(inizio esercizio)</t>
  </si>
  <si>
    <t>Personale Dirigenza medica/veterinaria a tempo indeterminato -con oneri sociali -ferie e straordinari (recuperi) maturati ma non godute al 01.01..(inizio esercizio)</t>
  </si>
  <si>
    <t>Personale altra Dirigenza sanitaria a tempo determinato-con oneri sociali - ferie maturate ma non godute al 01.01..(inizio esercizio)</t>
  </si>
  <si>
    <t>Personale non Dirigente sanitario a tempo determinato-con oneri sociali-  ferie e straordinari maturati ma non goduti al al 01.01..(inizio esercizio)</t>
  </si>
  <si>
    <t>Prodotti farmaceutici in distribuzione diretta di assistenza farmaceutica - rimanenze iniziali</t>
  </si>
  <si>
    <t>Prodotti dietetici (e di nutrizione enterale) - rimanenze iniziali</t>
  </si>
  <si>
    <t>Prodotti farmaceutici in distribuzione diretta di assistenza farmaceutica - rimanenze finali</t>
  </si>
  <si>
    <t>Prodotti dietetici (e di nutrizione enterale) - rimanenze finali</t>
  </si>
  <si>
    <t>rimanenze iniziali di beni per assistenza integrativa NON compresa nei LEA (non compresa DM 332/1999)</t>
  </si>
  <si>
    <t>rimanenze iniziali per assistenza protesica ex DM 332/1999</t>
  </si>
  <si>
    <t>rimanenze finali di beni per assistenza integrativa compresa nei LEA (non compresa DM 332/1999)</t>
  </si>
  <si>
    <t>Acquisto prestazioni di psichiatria residenziale e semiresidenziale da pubblico (altri soggetti pubbl. della Regione)</t>
  </si>
  <si>
    <t>Acquisto prestazioni di psichiatria residenziale e semiresidenziale da pubblico (extra Regione) - non soggette a compensazione</t>
  </si>
  <si>
    <t>B0460</t>
  </si>
  <si>
    <t>B.2.7.4)  - da privato</t>
  </si>
  <si>
    <t>Assistenza termale</t>
  </si>
  <si>
    <t>Acquisto prestazioni termali in convenzione da privato  per cittadini non residenti - extraregione (mobilità attiva in compensazione)</t>
  </si>
  <si>
    <t>acquisto di prestazioni di assistenza residenziale, semiresidenziale e territoriale per anziani da soggetti privati</t>
  </si>
  <si>
    <t>acquisto di prestazioni di assistenza residenziale, semiresidenziale e  territoriale per dipendenze</t>
  </si>
  <si>
    <t>assistenza residenziale, semiresidenziale e territoriale da soggetti privati per minori a rischio, donne, coppie e famiglie..</t>
  </si>
  <si>
    <t>assistenza residenziale e semiresidenziale da soggetti privati per malati terminali</t>
  </si>
  <si>
    <t>assistenza territoriale, semiresidenziale.. da privati a favore di soggetti affetti da HIV</t>
  </si>
  <si>
    <t>altra assistenza residenziale, semiresidenziale e territoriale da privati</t>
  </si>
  <si>
    <t>B0480</t>
  </si>
  <si>
    <t>B.2.9)   Rimborsi, assegni e contributi</t>
  </si>
  <si>
    <t>B0490</t>
  </si>
  <si>
    <t>B.2.9.1)  contributi ad associazioni di volontariato</t>
  </si>
  <si>
    <t>Contributi associazioni volontariato</t>
  </si>
  <si>
    <t>B0500</t>
  </si>
  <si>
    <t>B.2.9.2)  altro</t>
  </si>
  <si>
    <t>Rimborsi agli assistiti assistenza sanitaria</t>
  </si>
  <si>
    <t>Contributi assegni sussidi per assistenza sanitaria</t>
  </si>
  <si>
    <t>Carta dei servizi - rimborsi agli utenti</t>
  </si>
  <si>
    <t>Rimborsi agli assistiti per ricoveri in Italia</t>
  </si>
  <si>
    <t>Rimborsi agli assistiti per ricoveri all'estero</t>
  </si>
  <si>
    <t>Trasferimento allo stato dl 5192 2%  dei conti 4 50 02 37 e 4 50 02 38 e 4 50 02 39</t>
  </si>
  <si>
    <t>Trasferimento ad istituti zooprofilattici 4%  dei conti 4 50 02 37 e 4 50 02 38 e 4 50 02 39</t>
  </si>
  <si>
    <t>Trasferimento alla regione decreto leg.vo 75894</t>
  </si>
  <si>
    <t>Ammende D.Lgs.626/94</t>
  </si>
  <si>
    <t>Trasf.alla Regione D-Lgs 432/98 art.5 (3,5% dei c/4500228/29)</t>
  </si>
  <si>
    <t>Trasf.ai Laboratori Nazionali di riferimento. D.Lgs.432/98 (0,5% dei c/ 4500228/29)</t>
  </si>
  <si>
    <t>Sopravvenienze passive v/terzi relative all'acquisto di beni e servizi</t>
  </si>
  <si>
    <t>Insussistenze passive v/terzi relative al personale</t>
  </si>
  <si>
    <t>Insussistenze passive v/terzi relative alle convenzioni con medici di base</t>
  </si>
  <si>
    <t>Insussistenze passive v/terzi relative alle convenzioni per la specialistica</t>
  </si>
  <si>
    <t>Insussistenze passive v/terzi relative alla vendita prestaz. Sanitarie da operatori accreditati</t>
  </si>
  <si>
    <t xml:space="preserve"> Insussistenze passive v/terzi relative alla vendita  di beni e servizi</t>
  </si>
  <si>
    <t>Altri oneri straordinari</t>
  </si>
  <si>
    <t>Insussistenze passive v/Asl-AO, IRCCS, Policlinici</t>
  </si>
  <si>
    <t>E0091</t>
  </si>
  <si>
    <t>INSUSSISTENZE</t>
  </si>
  <si>
    <t>Insussistenze passive Rappresentano la sopravvenuta insussistenza di ricavi ed attività iscritte in bilancio negli esercizi precedenti</t>
  </si>
  <si>
    <t>E0050</t>
  </si>
  <si>
    <t>ACCANTONAMENTI NON TIPICI</t>
  </si>
  <si>
    <t>(E0010+E0090+E0091+E0050)</t>
  </si>
  <si>
    <t>TOTALE COSTI STRAORDINARI</t>
  </si>
  <si>
    <t>voce46+voce 51</t>
  </si>
  <si>
    <t>TOTALE COSTI senza mobilità e poste non monetarie</t>
  </si>
  <si>
    <t>A0020</t>
  </si>
  <si>
    <t xml:space="preserve">TOTALE CONTRIBUTI IN C/ESERCIZIO  DA REGIONE PER QUOTA FSR </t>
  </si>
  <si>
    <t>Ricavi erogazione prestazioni ospedaliere per riaddebiti acquisti da presidi ex art.41-42-43-c.cura  per Regione (stranieri e STP)</t>
  </si>
  <si>
    <t>Ricavi erogazione prestazioni specialistiche per riaddebiti acquisti da presidi ex art.41-42-43-privati accred.  per Regione (stranieri e STP)</t>
  </si>
  <si>
    <t xml:space="preserve">Acquisto prodotti farmaceutici esclusi farmaci H , impiegati nella produzione di ricoveri e prestazioni. </t>
  </si>
  <si>
    <t>Acquisto prodotti farmaceutici esclusi farmaci H , impiegati nella produzione di ricoveri e prestazioni. - resi</t>
  </si>
  <si>
    <t>Consulenze sanitarie e sociosanit. da Terzi - Altri enti pubblici della Regione</t>
  </si>
  <si>
    <t>Altri servizi sanitari e sociosanitari da pubblico - Altri enti (Extraregione)</t>
  </si>
  <si>
    <t>Rimborso oneri e stipendi personale sanitario in comando da altri Enti Pubblici della Regione</t>
  </si>
  <si>
    <t>Rimborso oneri e stipendi personale sanitario in comando da aziende di altre Regioni (Extraregione)</t>
  </si>
  <si>
    <t>Rimborso oneri e stipendi personale tecnico in comando da Asl-AO, IRCCS, Policlinici della Regione</t>
  </si>
  <si>
    <t>Rimborso oneri e stipendi personale amministrativo in comando da Asl-AO, IRCCS, Policlinici della Regione</t>
  </si>
  <si>
    <t>Rimborso oneri e stipendi personale amministrativo in comando da altri Enti Pubblici della Regione</t>
  </si>
  <si>
    <t>Rimborso oneri e stipendi personale amministrativo in comando da aziende di altre Regioni (Extraregione)</t>
  </si>
  <si>
    <t>Acquisto prodotti farmaceutici esclusi farmaci H , impiegati nella produzione di ricoveri e prestazioni.</t>
  </si>
  <si>
    <t>rettifica contributi in c/esercizio per destinazione ad investimenti-da Regione per quota F.S.regionale</t>
  </si>
  <si>
    <t>Contributi con fondi regionali per integrazione prestazioni extra LEA -VINCOLATI-</t>
  </si>
  <si>
    <t>Altri contributi in conto esercizio da enti privati</t>
  </si>
  <si>
    <t>Contributi in conto esercizio per ricerca corrente (privati)</t>
  </si>
  <si>
    <t>Contributi in conto esercizio per ricerca finalizzata (privati)</t>
  </si>
  <si>
    <t>Competenze Fisse dirigenza professionale a tempo determinato  (contenuto sottoconto 3100701) ruolo professionale</t>
  </si>
  <si>
    <t>Altre competenze Fisse dirigenza professionale a tempo determinato (retribuzione posizione aziendale-direzione struttura complessa..contenuto ex sottoconto 3100702)</t>
  </si>
  <si>
    <t>Competenze accessorie dirigenza  a tempo determinato  ruolo professionale</t>
  </si>
  <si>
    <t xml:space="preserve">Incentivi dirigenza  a tempo determinato (individuali-collettivi)ruolo professionale (contenuto ex sottoconti 3100704-05) a tempo indeterminato  </t>
  </si>
  <si>
    <t>Oneri sociali a carico delle aziende sanitarie dirigenza ruolo professionale a tempo determinato</t>
  </si>
  <si>
    <t>Competenze fisse personale non dirigente ruolo professionale a tempo determinato</t>
  </si>
  <si>
    <t>Altre competenze fisse personale non dirigente profesionale indennità posizione-altre indennità (art.39 contratto 1999-contenuto ex sottoconto 3100702) a tempo determinato</t>
  </si>
  <si>
    <t>Competenze accessorie personale non dirigente ruolo professionale a tempo determinato</t>
  </si>
  <si>
    <t>Incentivi personale non dirigente  ruolo professionale (contenuto ex sottoconti 3100704-05) a tempo determinato</t>
  </si>
  <si>
    <t>Oneri sociali a carico delle aziende sanitarie personale non dirigente ruolo professionale a tempo determinato</t>
  </si>
  <si>
    <t>Costo del personale dirigente  professionale altro (LSU, formazione e lavoro..)</t>
  </si>
  <si>
    <t>Oneri sociali a carico delle aziende sanitarie personale dirigente professionale altro (LSU, formazione e lavoro..)</t>
  </si>
  <si>
    <t>Costo del personale professionale non dirigente altro (LSU, formazione e lavoro..)</t>
  </si>
  <si>
    <t>Oneri sociali a carico delle aziende sanitarie  personale professionale non dirigente altro (LSU, formazione e lavoro..)</t>
  </si>
  <si>
    <t>Personale Dirigente ruolo professionale-con oneri sociali-ferie maturate ma non godute al 31.12 ..(fine esercizio) a tempo determinato</t>
  </si>
  <si>
    <t xml:space="preserve">Personale non Dirigente ruolo professionale a tempo determinato-con oneri sociali-ferie maturate ma non godute al 31.12 ..(fine esercizio) </t>
  </si>
  <si>
    <t>Personale Dirigente ruolo professionale a tempo determinato-con oneri sociali-ferie maturate ma non godute  al 01.01..(inizio esercizio)</t>
  </si>
  <si>
    <t>Personale non Dirigente ruolo professionale a tempo determinato-con oneri sociali-ferie maturate ma non godute al 01.01..(inizio esercizio)</t>
  </si>
  <si>
    <t>Competenze Fisse dirigenza  (contenuto sottoconto 3100801) ruolo tecnico a tempo indeterminato</t>
  </si>
  <si>
    <t>a.2) Contributi in c/esercizio per trasferimenti case cura e pres. Ex. Art.li 41-42-43 L.833/78</t>
  </si>
  <si>
    <t>a.3) Contributi in c/esercizio vincolati dalla Regione (esclusi FSR)</t>
  </si>
  <si>
    <t>Contributi regionali vincolati agli indennizzi ex L.210/92 per danni da vaccini, trasfusioni..</t>
  </si>
  <si>
    <t xml:space="preserve">Contributi regionali in conto esercizio per la funzione del servizio 118 emergenza sanitaria. </t>
  </si>
  <si>
    <t xml:space="preserve">Contributi regionali vincolati in conto esercizio per la funzione di gestione dei diplomi universitari </t>
  </si>
  <si>
    <t xml:space="preserve">Contributi regionali vincolati in conto esercizio per la formazione del personale delle aziende sanitarie </t>
  </si>
  <si>
    <t xml:space="preserve">Contributi regionali vincolati in conto esercizio per l’oncologia </t>
  </si>
  <si>
    <t>Costo per assistenza semiresidenziale e territoriale riabilitativa fornita per anziani e altri soggetti da altri soggetti pubblici extra Regione</t>
  </si>
  <si>
    <t xml:space="preserve">CONTRIBUTI IN C/ESERCIZIO DA PRIVATI </t>
  </si>
  <si>
    <t>Contributi in conto esercizio da privati</t>
  </si>
  <si>
    <t>Contributi in conto esercizio da privati famiglie</t>
  </si>
  <si>
    <t>Contributi in conto esercizio da istituzioni sociali senza fine di lucro</t>
  </si>
  <si>
    <t xml:space="preserve">Contributi da ASL (extra fondo) </t>
  </si>
  <si>
    <t xml:space="preserve">Contributi da ASO (extra fondo) </t>
  </si>
  <si>
    <t xml:space="preserve">Contributi da IRCCS e Fondazioni IRCCS (extra fondo) </t>
  </si>
  <si>
    <t xml:space="preserve">Contributi da Policlinici Universitari (extra fondo) </t>
  </si>
  <si>
    <t xml:space="preserve">Contributi da Università (extra fondo) </t>
  </si>
  <si>
    <t>A0080</t>
  </si>
  <si>
    <t xml:space="preserve">RICAVI PER PRESTAZIONI SANITARIE PUBBLICI DELLA REGIONE </t>
  </si>
  <si>
    <t>Proventi per servizi resi ad amministrazioni del settore statale nella Regione</t>
  </si>
  <si>
    <t>Proventi per servizi resi ad enti del settore pubblico allargato nella Regione</t>
  </si>
  <si>
    <t>Proventi ex art.3 d.lgs.15/1/92 n.51 da soggetti pubblici della Regione</t>
  </si>
  <si>
    <t>Prestazioni / Servizi in favbore dell'ARPA (Agenzia regionale per la protezione ambientale) ed altri soggetti pubblici della Regione</t>
  </si>
  <si>
    <t>Prestazioni di prevenzione ad Aziende sanitarie extra regionali</t>
  </si>
  <si>
    <t>Assistenza semiresidenziale e territoriale ad Aziende sanitarie extraregionali</t>
  </si>
  <si>
    <t>Assistenza residenziale ad Aziende sanitarie extraregionali</t>
  </si>
  <si>
    <t>Prestazioni specialistiche ad erogatori - Aziende sanitarie extraregionali</t>
  </si>
  <si>
    <t>Proventi per servizi resi ad enti previdenziali extra Regione</t>
  </si>
  <si>
    <t>Proventi per servizi resi ad amministrazioni del settore statale extra regionale</t>
  </si>
  <si>
    <t>Proventi per servizi resi ad enti del settore pubblico allargato extra regionale</t>
  </si>
  <si>
    <t>Proventi ex art.3 d.lgs.15/1/92 n.51 da soggetti pubblici extra Regione</t>
  </si>
  <si>
    <t>Assistenza residenziale ad Aziende sanitarie regionali</t>
  </si>
  <si>
    <t>Prestazioni specialistiche ad erogatori - Aziende sanitarie regionali</t>
  </si>
  <si>
    <t>Prestazioni specialistiche ad erogatori - Aziende ospedaliere regionali</t>
  </si>
  <si>
    <t>Assistenza semiresidenziale e territoriale ad Aziende sanitarie regionali</t>
  </si>
  <si>
    <t>Prestazioni di prevenzione ad Aziende sanitarie regionali</t>
  </si>
  <si>
    <t>Ricavi per consulenze sanitarie -personale dipendente per altre ASR piemontesi</t>
  </si>
  <si>
    <t>Acquisti servizi sanitari per assistenza integrativa da pubblico (Extarregione)</t>
  </si>
  <si>
    <t>Acquisti servizi sanitari per assistenza protesica   da pubblico (Extarregione)</t>
  </si>
  <si>
    <t>Acquisti servizi sanitari per assistenza integrativa da pubblico (altri soggetti pubbl. della regione)</t>
  </si>
  <si>
    <t>Acquisti servizi sanitari per assistenza protesica   da da pubblico (altri soggetti pubbl. della regione)</t>
  </si>
  <si>
    <t>Acquisti servizi sanitari per assistenza integrativa da ASL della regione</t>
  </si>
  <si>
    <t>Acquisti servizi sanitari per assistenza protesica   da ASL della regione</t>
  </si>
  <si>
    <t>Acquisti di servizi termali da pubblico (altri soggetti pubbl. della Regione)</t>
  </si>
  <si>
    <t>Acquisto prestazioni di psichiatria residenziale e semiresidenziale da privato (intraregionale)</t>
  </si>
  <si>
    <t>acquisti di servizi di trasporto sanitario da pubblico (altri soggetti pubbl. della Regione)</t>
  </si>
  <si>
    <t>Competenze Fisse dirigenza medica-veterinaria (contenuto  ex sottoconto 3100601) a tempo indeterminato</t>
  </si>
  <si>
    <t xml:space="preserve">RICAVI PER PRESTAZIONI SANITARIE PRIVATI </t>
  </si>
  <si>
    <t>Proventi per servizi resi ad imprese ed istituzioni private della Regione</t>
  </si>
  <si>
    <t>Proventi e servizi resi ad imprese ed istituzioni private extra Regione</t>
  </si>
  <si>
    <t>Prestazioni specialistiche ad erogatori - presidi ex art.41-42-43 L.833/78</t>
  </si>
  <si>
    <t>Proventi ex art.3 d.lgs.15/1/92 n.51 da soggetti privati della Regione</t>
  </si>
  <si>
    <t>Proventi derivanti dalle autorizzazioni per le attività di cui al D.Lgs.123/99 (attività di produzione..di alimenti animali additivati)</t>
  </si>
  <si>
    <t>A0120</t>
  </si>
  <si>
    <t xml:space="preserve">RICAVI PER PRESTAZIONI NON  SANITARIE </t>
  </si>
  <si>
    <t>Proventi servizi non sanitari resi a privati paganti</t>
  </si>
  <si>
    <t>altri proventi non sanitari</t>
  </si>
  <si>
    <t>A0150</t>
  </si>
  <si>
    <t>Concorso personale spese per vitto vestiario ed alloggio</t>
  </si>
  <si>
    <t>Recuperi per azioni di rivalsa</t>
  </si>
  <si>
    <t>Concorsi rimborsi e recuperi da altri soggetti</t>
  </si>
  <si>
    <t>Carta dei servizi - addebiti agli utenti</t>
  </si>
  <si>
    <t>Altri concorsi, recuperi. Per attività tipiche</t>
  </si>
  <si>
    <t>Rimborsi assicurativi</t>
  </si>
  <si>
    <t>Rimborsi per acquisto beni da parte di Asl-AO, IRCCS, Policlinici della Regione</t>
  </si>
  <si>
    <t>Concorsi, recuperi e rimborsi per attività tipiche v/Regione - servizi</t>
  </si>
  <si>
    <t>Altri concorsi, recuperi e rimborsi per attività tipiche  da parte di Asl-AO , IRCCS, Policlinici della Regione</t>
  </si>
  <si>
    <t>Rimborsi per acquisto beni v/altri Enti Pubblici</t>
  </si>
  <si>
    <t>Altri concorsi, recuperi e rimborsi per attività tipiche v/Altri Enti Pubblici</t>
  </si>
  <si>
    <t>Rimborso degli oneri stipendiali del personale dell'azienda in posizione di comando v/Regione</t>
  </si>
  <si>
    <t>Vendita di emoderivati e plasma soggetti a compensazione regionale</t>
  </si>
  <si>
    <t>Rimborso da Aziende Farmaceutiche per Pay Back</t>
  </si>
  <si>
    <t>rimborso a favore della ASL CAPOFILA per acquisto di  prodotti farmaceutici PHT per conto delle altre ASL</t>
  </si>
  <si>
    <t>A0160</t>
  </si>
  <si>
    <t xml:space="preserve">COMPARTECIPAZIONI (TICKET SOLO PUBBLICI) </t>
  </si>
  <si>
    <t>Concorso alla spesa da parte degli assistiti</t>
  </si>
  <si>
    <t xml:space="preserve">Compartecipazione alla spesa per prestazioni sanitarie - Ticket sul pronto soccorso  </t>
  </si>
  <si>
    <t xml:space="preserve">Compartecipazione alla spesa per prestazioni sanitarie (ticket)- Altro </t>
  </si>
  <si>
    <t>(A0130+A0140+E0060)</t>
  </si>
  <si>
    <t xml:space="preserve">ENTRATE VARIE </t>
  </si>
  <si>
    <t>A0130</t>
  </si>
  <si>
    <t>A.2.e)  fitti attivi</t>
  </si>
  <si>
    <t>Entrate di terreni ed immobili da reddito</t>
  </si>
  <si>
    <t>A0140</t>
  </si>
  <si>
    <t>A.2.f)  altri proventi</t>
  </si>
  <si>
    <t>Altre entrate</t>
  </si>
  <si>
    <t>Poste correttive e compensative delle spese</t>
  </si>
  <si>
    <t>Entrate per distributori di caffe, acqua minerale e gestione telefono pubblico</t>
  </si>
  <si>
    <t>Proventi da partecipazioni</t>
  </si>
  <si>
    <t>Proventi finanziari da crediti iscritti nelle immobilizzazioni</t>
  </si>
  <si>
    <t>Proventi finanziari da titoli iscritti nelle immobilizzazioni</t>
  </si>
  <si>
    <t>Altri proventi finanziari diversi dai precedenti</t>
  </si>
  <si>
    <t>Proventi sanzioni ex L.R. 35/96</t>
  </si>
  <si>
    <t>Utili su cambi</t>
  </si>
  <si>
    <t>Tariffe sulla produzione ed immissione sul mercato di latte e derivati (D.Int. 21/01/1999)</t>
  </si>
  <si>
    <t>Rimborso da altre amministrazioni spese personale dipendente comandato</t>
  </si>
  <si>
    <t>Rimborso da altre ASR piemontesi per personale comandato</t>
  </si>
  <si>
    <t>Proventi ammende ex d.leg.vo 758/94</t>
  </si>
  <si>
    <t>E0060</t>
  </si>
  <si>
    <t>E.4)  Concorsi, recuperi, rimborsi per attività non tipiche</t>
  </si>
  <si>
    <t>Concorsi, recuperi, rimborsi. Attività non tipiche.</t>
  </si>
  <si>
    <t>(C0010+C0050)</t>
  </si>
  <si>
    <t xml:space="preserve">INTERESSI ATTIVI </t>
  </si>
  <si>
    <t>C0010</t>
  </si>
  <si>
    <t>C.1)  Interessi attivi</t>
  </si>
  <si>
    <t>C0020</t>
  </si>
  <si>
    <t>C.1.a)  su c/tesoreria</t>
  </si>
  <si>
    <t>Entrate per interessi attivi su c/tesoreria</t>
  </si>
  <si>
    <t>C0030</t>
  </si>
  <si>
    <t>C.1.b)  su c/c postali e bancari</t>
  </si>
  <si>
    <t>Entrate per interessi attivi su c/postali e bancari</t>
  </si>
  <si>
    <t>C0040</t>
  </si>
  <si>
    <t>C.1.c)  vari</t>
  </si>
  <si>
    <t>Entrate per interessi attivi vari</t>
  </si>
  <si>
    <t>C0050</t>
  </si>
  <si>
    <t>C.2)  Altri proventi</t>
  </si>
  <si>
    <t>A0110</t>
  </si>
  <si>
    <t xml:space="preserve">RICAVI INTRAMOENIA </t>
  </si>
  <si>
    <t>Ricavi per prestazioni sanitarie intramoenia - Area ospedaliera</t>
  </si>
  <si>
    <t xml:space="preserve"> Ricavi per prestazioni sanitarie intramoenia - Area specialistica</t>
  </si>
  <si>
    <t xml:space="preserve">Ricavi per prestazioni sanitarie intramoenia - Area sanità pubblica </t>
  </si>
  <si>
    <t>Ricavi per prestazioni sanitarie intramoenia - Consulenze con soggetti non AS Piemonte (ex art. 55 c.1 lett. c), d) ed ex Art. 57-58)</t>
  </si>
  <si>
    <t>Ricavi per prestazioni sanitarie intramoenia - Altro</t>
  </si>
  <si>
    <t>Ricavi per prestazioni sanitarie intramoenia - Altro (Asl - Ao, Irccs e Policlinici  della Regione)</t>
  </si>
  <si>
    <t>Personale  Dirigente medico-veterinari a tempo determinato-con oneri sociali-  ferie e straordinari maturati ma non goduti al al 01.01..(inizio esercizio)</t>
  </si>
  <si>
    <t>Competenze Fisse dirigenza medica-veterinaria  tempo determinato</t>
  </si>
  <si>
    <t>Competenze Fisse dirigenza medica-veterinaria a tempo determinato retribuzione posizione -struttura complessa (contenuto ex sottoconto 3100602)</t>
  </si>
  <si>
    <t>Competenze accessorie dirigenza medica-veterinaria tempo determinato</t>
  </si>
  <si>
    <t>Incentivi dirigenza medica-veterinaria (individuali-collettivi) (contenuto ex sottoconti 3100604-05) tempo determinato</t>
  </si>
  <si>
    <t>Competenze Fisse altra dirigenza sanitaria (contenuto  ex sottoconto 3100601) tempo determinato</t>
  </si>
  <si>
    <t>Competenze Fisse altra dirigenza sanitaria a tempo determinato (retribuzione posizione aziendale-direzione struttura complessa..) (contenuto ex sottoconto 3100602)</t>
  </si>
  <si>
    <t>Competenze accessorie altra dirigenza sanitaria tempo determinato</t>
  </si>
  <si>
    <t>Incentivi dirigenza altra dirigenza sanitaria (individuali-collettivi) (contenuto ex sottoconti 3100604-05) tempo determinato</t>
  </si>
  <si>
    <t>Oneri sociali a carico delle aziende sanitarie dirigenza medica-veterinaria tempo determinato</t>
  </si>
  <si>
    <t>Oneri sociali a carico delle aziende sanitarie altra dirigenza sanitaria tempo determinato</t>
  </si>
  <si>
    <t>Competenze fisse personale sanitario non dirigente tempo determinato</t>
  </si>
  <si>
    <t>Altre competenze fisse personale non dirigente sanitario indennità posizione-altre indennità a tempo determinato (art.39 contratto 1999-contenuto ex sottoconto 3100602)</t>
  </si>
  <si>
    <t>Competenze accessorie personale sanitario non dirigente a tempo determinato</t>
  </si>
  <si>
    <t>Incentivi personale non dirigente  sanitario tempo determinato</t>
  </si>
  <si>
    <t>Oneri sociali a carico delle aziende sanitarie personale non dirigenti ruolo sanitario tempo determinato</t>
  </si>
  <si>
    <t>Costo del personale dirigente  medico altro (LSU, formazione e lavoro..)</t>
  </si>
  <si>
    <t>Oneri sociali a carico delle aziende sanitarie personale dirigente medico altro (LSU, formazione e lavoro..)</t>
  </si>
  <si>
    <t>Costo del personale dirigente non medico altro (LSU, formazione e lavoro..)</t>
  </si>
  <si>
    <t>Insussistenze attive. Rappresentano la sopravvenuta insussistenza di costi e passività iscritte in bilancio negli esercizi precedenti</t>
  </si>
  <si>
    <t>Insussistenze attive v/terzi relative al personale</t>
  </si>
  <si>
    <t>Insussistenze attive v/terzi relative alle convenzioni con medici di base</t>
  </si>
  <si>
    <t>Insussistenze attive v/terzi relative alle convenzioni per la specialistica</t>
  </si>
  <si>
    <t>Insussistenze attive v/terzi relative all'acquisto prestaz. Sanitarie da operatori accreditati</t>
  </si>
  <si>
    <t>Insussistenze attive v/terzi relative all'acquisto di beni e servizi</t>
  </si>
  <si>
    <t>Insussistenze Attive v/Asl-AO, IRCCS, Policlinici</t>
  </si>
  <si>
    <t>Insussistenze attive v/terzi relative alla mobilità extraregionale</t>
  </si>
  <si>
    <t>(E0020)+(E0080)+(E0081)</t>
  </si>
  <si>
    <t>TOTALE RICAVI STRAORDINARI</t>
  </si>
  <si>
    <t>voce 10 bis +voce 15</t>
  </si>
  <si>
    <t>TOTALE RICAVI senza mobilità e poste non monetarie</t>
  </si>
  <si>
    <t>A0090</t>
  </si>
  <si>
    <t>PRESUNTA MOBILITA' ATTIVA EXTRA</t>
  </si>
  <si>
    <t>Assistenza sanitaria di base ad Aziende sanitarie extra regionali</t>
  </si>
  <si>
    <t>Assistenza specialistica ad Aziende sanitarie extraregionali produzione propria</t>
  </si>
  <si>
    <t>Assistenza ospedaliera ad Aziende sanitarie extraregionali produzione propria</t>
  </si>
  <si>
    <t>Assistenza farmaceutica convenzionata per altre aziende sanitarie locali extraregionali</t>
  </si>
  <si>
    <t>Assistenza integrativa (farmacie convenzionate) per altre aziende sanitarie locali extra-regionali</t>
  </si>
  <si>
    <t>Ricavi per assistenza termale da altre aziende sanitarie extra-regione</t>
  </si>
  <si>
    <t>Ricavi erogazione diretta farmaci (file F) ad Aziende sanitarie extra-regione</t>
  </si>
  <si>
    <t>Sieri e vaccini</t>
  </si>
  <si>
    <t>Radiofarmaci (con e senza AIC) e radiodiagnostici</t>
  </si>
  <si>
    <t>Sangue ed emocomponenti in compensazione</t>
  </si>
  <si>
    <t>Emoderivati in compensazione</t>
  </si>
  <si>
    <t>Indennità a personale universitario - area non sanitaria</t>
  </si>
  <si>
    <t xml:space="preserve"> Acquisto prestazioni Socio-Sanitarie a rilevanza sanitaria da privato (extraregionale)</t>
  </si>
  <si>
    <t>Acquisto prestazioni di psichiatria residenziale e semiresidenziale da privato (extraregionale)</t>
  </si>
  <si>
    <t>Acquisti per assistenza riabilitativa da privato (extra-regionale)</t>
  </si>
  <si>
    <t>Acquisti di assistenza termale da privato per cittadini non residenti - Extraregione (mobilità attiva in compensazione)</t>
  </si>
  <si>
    <t>Altre prestazioni sanitarie - Mobilità attiva Internazionale (Regione)</t>
  </si>
  <si>
    <t>Altre prestazioni sanitarie erogate da privati v/residenti extraregione in compensazione (mobilità attiva)</t>
  </si>
  <si>
    <t>Prestazioni trasporto ambulanze ed elisoccorso Extraregione</t>
  </si>
  <si>
    <t>Assistenza specialistica ad Aziende sanitarie extraregionali  riaddebito prestazioni acquistate da strutture private accreditate</t>
  </si>
  <si>
    <t>Assistenza specialistica ad ad Aziende sanitarie extraregionali riaddebito prestazioni acquistate da  da  ex aarrtt 41-43 L.833/1978</t>
  </si>
  <si>
    <t>Assistenza specialistica ad ad Aziende sanitarie extraregionali  riaddebito prestazioni prodotte con sperimentazioni gestionali (società partecipate)</t>
  </si>
  <si>
    <t>Assistenza ospedaliera ad Aziende sanitarie extraregionali  riaddebito prestazioni acquistate da strutture private accreditate</t>
  </si>
  <si>
    <t>Pay-back per il superamento del tetto della spesa farmaceutica ospedaliera</t>
  </si>
  <si>
    <t>Costi capitalizzati (incrementi delle immobilizzazioni per lavori interni)</t>
  </si>
  <si>
    <t>Quota imputata all'esercizio dei contributi in c/esercizio FSR destinati ad investimenti</t>
  </si>
  <si>
    <t>Quota imputata all'esercizio degli altri contributi in c/esercizio destinati ad investimenti</t>
  </si>
  <si>
    <t>Quota imputata all'esercizio di altre poste del patrimonio netto</t>
  </si>
  <si>
    <t>Utilizzo fondi per quote inutilizzate contributi di esercizi precedenti da Regione o Prov. Aut. per quota F.S. regionale vincolato</t>
  </si>
  <si>
    <t>Utilizzo fondi per quote inutilizzate contributi di esercizi precedenti da soggetti pubblici (extra fondo) vincolati</t>
  </si>
  <si>
    <t>Utilizzo fondi per quote inutilizzate contributi di esercizi precedenti per ricerca</t>
  </si>
  <si>
    <t>Utilizzo fondi per quote inutilizzate contributi vincolati di esercizi precedenti da privati</t>
  </si>
  <si>
    <t>B.15.b) per trattamento di fine rapporto</t>
  </si>
  <si>
    <t>Aumento valore produzione  per differenziale riconosciuto rispetto previsione di assistenza ospedaliera da AASSRR della Regione</t>
  </si>
  <si>
    <t>Aumento valore produzione  per differenziale riconosciuto rispetto previsione di assistenza specialistica da AASSRR della Regione</t>
  </si>
  <si>
    <t>Assistenza specialistica ad Aziende sanitarie regionali USL riaddebito prestazioni acquistate da strutture private accreditate</t>
  </si>
  <si>
    <t>Assistenza specialistica ad Aziende sanitarie regionali USL riaddebito prestazioni acquistate da  presidi classificati ex aarrtt 41-43 L.833/1978</t>
  </si>
  <si>
    <t>Assistenza specialistica ad Aziende sanitarie regionali USL prestazioni prodotte con sperimentazioni gestionali (società partecipate)</t>
  </si>
  <si>
    <t>Assistenza ospedaliera ad Aziende sanitarie regionali USL riaddebito prestazioni acquistate da strutture private accreditate</t>
  </si>
  <si>
    <t>Assistenza ospedaliera ad Aziende sanitarie regionali USL riaddebito prestazioni acquistate da ex aarrtt 41-43 L.833/1978</t>
  </si>
  <si>
    <t>Assistenza ospedaliera ad Aziende sanitarie regionali USL prestazioni prodotte con sperimentazioni gestionali (società partecipate)</t>
  </si>
  <si>
    <t>Erogazione diretta farmaci (file F)  ad Aziende sanitarie regionali USL riaddebito prestazioni acquistate da strutture private accreditate (per memoria)</t>
  </si>
  <si>
    <t>Erogazione diretta farmaci (file F)  ad Aziende sanitarie regionali USL riaddebito prestazioni acquistate da  ex aarrtt 41-43 L.833/1978</t>
  </si>
  <si>
    <t>Erogazione diretta farmaci (file F)  ad Aziende sanitarie regionali USL riaddebito prestazioni prodotte con sperimentazioni gestionali (società partecipate)</t>
  </si>
  <si>
    <t>A0170</t>
  </si>
  <si>
    <t>COSTI CAPITALIZZATI</t>
  </si>
  <si>
    <t>A0180</t>
  </si>
  <si>
    <t>A.5.1)  da utilizzo contributi in c/capitale</t>
  </si>
  <si>
    <t>Utilizzo quota di donazione</t>
  </si>
  <si>
    <t>Incentivi personale non dirigente  ruolo tecnico a tempo indeterminato (contenuto ex sottoconti 3100804-05)</t>
  </si>
  <si>
    <t>Oneri sociali a carico delle aziende sanitarie personale non dirigente ruolo tecnico a tempo indeterminato</t>
  </si>
  <si>
    <t>Personale Dirigente ruolo tecnico a tempo indeterminato-con oneri sociali-ferie maturate ma non godute al 31.12.. (fine esercizio)</t>
  </si>
  <si>
    <t>Personale non Dirigente ruolo tecnico a tempo indeterminato -con oneri sociali-ferie e straordinari maturati ma non goduti al 31.12 ..(fine esercizio)</t>
  </si>
  <si>
    <t>Personale Dirigente ruolo professionale a tempo indeterminato -con oneri sociali-ferie maturate ma non godute  al 01.01..(inizio esercizio)</t>
  </si>
  <si>
    <t>Personale non Dirigente ruolo professionale a tempo indeterminato -con oneri sociali-ferie maturate ma non godute al 01.01..(inizio esercizio)</t>
  </si>
  <si>
    <t>Personale Dirigente ruolo tecnico a tempo indeterminato -con oneri sociali-ferie maturate ma non goduti al 01.01..(inizio esercizio)</t>
  </si>
  <si>
    <t>Personale non Dirigente ruolo tecnico a tempo indeterminato -con oneri sociali-ferie e straordinari maturati ma non goduti al al 01.01..(inizio esercizio)</t>
  </si>
  <si>
    <t>Competenze Fisse dirigenza  (contenuto sottoconto 3100801) ruolo tecnico a tempo determinato</t>
  </si>
  <si>
    <t>Altre competenze Fisse dirigenza (retribuzione posizione aziendale-direzione struttura complessa..contenuto ex sottoconto 3100802) ruolo tecnico a tempo determinato</t>
  </si>
  <si>
    <t>Competenze accessorie dirigenza  ruolo tecnico a tempo determinato</t>
  </si>
  <si>
    <t>Assistenza specialistica di Aziende sanitarie regionali USL</t>
  </si>
  <si>
    <t>Assistenza specialistica di Aziende ospedaliere regionali</t>
  </si>
  <si>
    <t>Assistenza specialistica di Aziende sanitarie regionali USL riaddebito strutture accreditate</t>
  </si>
  <si>
    <t>Assistenza specialistica di Aziende sanitarie regionali USL riaddebito presidi ex aa.rr.tt.41-42-43</t>
  </si>
  <si>
    <t>Provento per differenziale rispetto previsione finanziaria acquisti assistenza specialistica da AASSRR della regione</t>
  </si>
  <si>
    <t>B0400</t>
  </si>
  <si>
    <t>B.2.6.1)  - da pubblico (ASL e Aziende osp. della Regione)</t>
  </si>
  <si>
    <t>Assistenza ospedaliera di Aziende sanitarie regionali USL</t>
  </si>
  <si>
    <t>Assistenza ospedaliera di Aziende ospedaliere regionali</t>
  </si>
  <si>
    <t xml:space="preserve">Assistenza ospedaliera di Aziende sanitarie regionali USL riaddebito c.cura </t>
  </si>
  <si>
    <t>Assistenza ospedaliera di Aziende sanitarie regionali USL riaddebito presidi ex aa.rr.tt.41-42-43</t>
  </si>
  <si>
    <t>Provento per differenziale rispetto previsione finanziaria degli acquisti assistenza ospedaliera da AASSRR della regione</t>
  </si>
  <si>
    <t>Costo per assistenza termale da altre aziende sanitarie regionali</t>
  </si>
  <si>
    <t>Personale Dirigente ruolo tecnico a tempo determinato-con oneri sociali-ferie maturate ma non goduti al 01.01..(inizio esercizio)</t>
  </si>
  <si>
    <t>Personale non Dirigente ruolo tecnico a tempo determinato-con oneri sociali-ferie e straordinari maturati ma non goduti al al 01.01..(inizio esercizio)</t>
  </si>
  <si>
    <t>Competenze Fisse dirigenza  a tempo indeterminato (contenuto sottoconto 3100901) ruolo amministrativo</t>
  </si>
  <si>
    <t>Ospedaliera da privato (case di cura)</t>
  </si>
  <si>
    <t>Ospedaliera da privato (presìdi)</t>
  </si>
  <si>
    <t>Costo addebitato alle ASL per prestazioni erogate nel programma di screening dei tumori femminili (mammella, collo dell'utero e colon retto)</t>
  </si>
  <si>
    <t>B0880</t>
  </si>
  <si>
    <t>AMMORTAMENTI IMMOBILIZZAZIONI IMMATERIALI</t>
  </si>
  <si>
    <t>Costi di impianti ed ampliamento</t>
  </si>
  <si>
    <t>Costi di ricerca e di sviluppo</t>
  </si>
  <si>
    <t>Abbonamenti vari</t>
  </si>
  <si>
    <t>Spese postali e valori bollati</t>
  </si>
  <si>
    <t>Quote associative</t>
  </si>
  <si>
    <t>Spese liti arbitraggi risarcimenti</t>
  </si>
  <si>
    <t>Altre somme non attribuibili</t>
  </si>
  <si>
    <t>Perdite su cambi</t>
  </si>
  <si>
    <t>Costo per contributi vs ARAN</t>
  </si>
  <si>
    <t>Altri servizi generali</t>
  </si>
  <si>
    <t xml:space="preserve">Risarcimento in franchigia assicurativa danni terzi per responsabilità civile </t>
  </si>
  <si>
    <t>Costi per la gestione dei distributori di caffe, acqua minerale e telefono pubblico</t>
  </si>
  <si>
    <t>Costi per la gestione di terreni ed immobili da reddito</t>
  </si>
  <si>
    <t>(B0590-B0670-B0680)</t>
  </si>
  <si>
    <t>SERVIZI APPALTATI</t>
  </si>
  <si>
    <t>B0590</t>
  </si>
  <si>
    <t>B.2.13) Servizi non sanitari</t>
  </si>
  <si>
    <t>B0600</t>
  </si>
  <si>
    <t>B.2.13.1)   Lavanderia</t>
  </si>
  <si>
    <t>Servizi di lavanderia</t>
  </si>
  <si>
    <t>B0610</t>
  </si>
  <si>
    <t>B.2.13.2)   Pulizia</t>
  </si>
  <si>
    <t>Altri servizi di pulizia</t>
  </si>
  <si>
    <t>Servizi di pulizia presidi e servizi sanitari</t>
  </si>
  <si>
    <t>B0620</t>
  </si>
  <si>
    <t>B.2.13.3)   Mensa</t>
  </si>
  <si>
    <t>Servizi di mensa per degenti</t>
  </si>
  <si>
    <t>Servizi di mensa per dipendenti</t>
  </si>
  <si>
    <t>B0630</t>
  </si>
  <si>
    <t>B.2.13.4)   Riscaldamento</t>
  </si>
  <si>
    <t>Servizi riscaldamento.</t>
  </si>
  <si>
    <t>B0640</t>
  </si>
  <si>
    <t>B.2.13.5)   Elaborazione dati</t>
  </si>
  <si>
    <t>Servizi elaborazione dati</t>
  </si>
  <si>
    <t>B0650</t>
  </si>
  <si>
    <t>B.2.13.6)   Servizi trasporti (non sanitari)</t>
  </si>
  <si>
    <t>Servizi trasporti non sanitari</t>
  </si>
  <si>
    <t>B0660</t>
  </si>
  <si>
    <t>B.2.13.7)   Smaltimento rifiuti</t>
  </si>
  <si>
    <t>Servizi smaltimento rifiuti</t>
  </si>
  <si>
    <t>B0670</t>
  </si>
  <si>
    <t>B.2.13.8)   Utenze telefoniche</t>
  </si>
  <si>
    <t>Telefono</t>
  </si>
  <si>
    <t>B0680</t>
  </si>
  <si>
    <t>B.2.13.9)   Altre utenze</t>
  </si>
  <si>
    <t>Energia elettrica</t>
  </si>
  <si>
    <t>Acqua</t>
  </si>
  <si>
    <t>Gas cucine</t>
  </si>
  <si>
    <t>Altre utenze (rai tv)</t>
  </si>
  <si>
    <t>B0690</t>
  </si>
  <si>
    <t>B.2.13.10) Altro</t>
  </si>
  <si>
    <t>Servizi vigilanza</t>
  </si>
  <si>
    <t>Pubblicita su quotidiani e periodici</t>
  </si>
  <si>
    <t>Altri eventuali servizi economali e tecnici non classificati</t>
  </si>
  <si>
    <t>Costo per prestazioni di lavoro coordinate e continuative non sanitarie</t>
  </si>
  <si>
    <t>Spese per servizio di tesoreria</t>
  </si>
  <si>
    <t>Altri servizi non sanitari da pubblico (Asl-AO, IRCCS, Policlinici della Regione)</t>
  </si>
  <si>
    <t xml:space="preserve"> Altri servizi non sanitari da pubblico (altri Enti Pubblici)</t>
  </si>
  <si>
    <t xml:space="preserve">Altre collaborazioni e prestazioni di lavoro -area non sanitaria </t>
  </si>
  <si>
    <t>B0970</t>
  </si>
  <si>
    <t>ACCANTONAMENTI TIPICI</t>
  </si>
  <si>
    <t>B0980</t>
  </si>
  <si>
    <t>B.15.a) per rischi</t>
  </si>
  <si>
    <t>Accantonamenti per rischi  (vedere conto 2.65.02.01)</t>
  </si>
  <si>
    <t>B0990</t>
  </si>
  <si>
    <t>B.1.c)  Materiali per la profilassi (vaccini)</t>
  </si>
  <si>
    <t>Siero e vaccini</t>
  </si>
  <si>
    <t>Vaccini desensibilizzanti</t>
  </si>
  <si>
    <t>B0050</t>
  </si>
  <si>
    <t>B.1.d)  Materiali diagnostici prodotti chimici</t>
  </si>
  <si>
    <t>Reagenti laboratorio</t>
  </si>
  <si>
    <t>B0060</t>
  </si>
  <si>
    <t>B.1.e)  Materiali diagnostici, lastre RX, mezzi di contrasto per RX, carta per ECG, ECG, etc.</t>
  </si>
  <si>
    <t>Altri materiali diagnostici</t>
  </si>
  <si>
    <t>B0070</t>
  </si>
  <si>
    <t>B.1.f)   Presidi chirurgici e materiali sanitari</t>
  </si>
  <si>
    <t>Altri beni e prodotti sanitari</t>
  </si>
  <si>
    <t>Beni e prodotti sanitari da Asl-AO, IRCCS, Policlinici della Regione</t>
  </si>
  <si>
    <t>B0080</t>
  </si>
  <si>
    <t xml:space="preserve">B.1.g)  Materiali protesici e materiali per emodialisi </t>
  </si>
  <si>
    <t>Competenze fisse personale non dirigente  ruolo amministrativo a tempo determinato</t>
  </si>
  <si>
    <t>Altre competenze fisse personale non dirigente indennità posizione-altre indennità (art.39 contratto 1999-contenuto ex sottoconto 3100902) ruolo amministrativo a tempo determinato</t>
  </si>
  <si>
    <t>Competenze accessorie personale non dirigente ruolo amministrativo a tempo determinato</t>
  </si>
  <si>
    <t>Incentivi personale non dirigente  ruolo amministrativo (contenuto ex sottoconti 3100904-05) a tempo determinato</t>
  </si>
  <si>
    <t>Oneri sociali a carico delle aziende sanitarie personale non dirigente ruolo amministrativo a tempo determinato</t>
  </si>
  <si>
    <t>Costo del personale dirigente  amministrativo e altro (LSU, formazione e lavoro..)</t>
  </si>
  <si>
    <t>Oneri sociali a carico delle aziende sanitarie personale dirigente amministrativo altro (LSU, formazione e lavoro..)</t>
  </si>
  <si>
    <t>Costo del personale amministrativo non dirigente altro (LSU, formazione e lavoro..)</t>
  </si>
  <si>
    <t>Oneri sociali a carico delle aziende sanitarie  personale amministrativo non dirigente altro (LSU, formazione e lavoro..)</t>
  </si>
  <si>
    <t>Personale Dirigente ruolo amministrativo a tempo determinato-con oneri sociali-ferie maturate ma non godute al 31.12 ..(fine esercizio)</t>
  </si>
  <si>
    <t>Personale non Dirigente ruolo amministrativo a tempo determinato-con oneri sociali-ferie e straordinari maturati ma non goduti al 31.12.. (fine esercizio)</t>
  </si>
  <si>
    <t>Personale Dirigente ruolo amministrativo a tempo determinato-con oneri sociali-ferie maturate ma non godute al  01.01..(inizio esercizio)</t>
  </si>
  <si>
    <t>Personale non Dirigente ruolo amministrativo a tempo determinato-con oneri sociali-ferie e straordinari maturati ma non goduti al  01.01..(inizio esercizio)</t>
  </si>
  <si>
    <t>Trasferimento alle federazioni sovrazonali sanitarie del Piemonte ex L.r.3/2012</t>
  </si>
  <si>
    <t>Attrezzature sanitarie (Impianti e macchinari specifici-grandi attrezzature)</t>
  </si>
  <si>
    <t>Attrezzature sanitarie (piccole attrezzature)</t>
  </si>
  <si>
    <t>Attrezzature sanitarie (Impianti e macchinari specifici-grandi attrezzature) non finanziati da contributi c/capitale (liberalità, alienazioni)</t>
  </si>
  <si>
    <t>Ossigeno (ospedaliero e domiciliare) ed altri gas medicinali con AIC</t>
  </si>
  <si>
    <t xml:space="preserve"> emoderivati  da ASR Piemonte in compensazione</t>
  </si>
  <si>
    <t>Acquisto di medicinali privi di AIC</t>
  </si>
  <si>
    <t>Accantonamenti per rischi connessi all'acquisto di prestazioni sanitarie da privato-RSA</t>
  </si>
  <si>
    <t>Accantonamenti per copertura diretta dei rischi (autoassicurazione)</t>
  </si>
  <si>
    <t>Accantonamenti per quote inutilizzate contributi da Regione e Prov. Aut. per quota F.S. vincolato</t>
  </si>
  <si>
    <t xml:space="preserve"> Accantonamenti per quote inutilizzate contributi da soggetti pubblici (extra fondo) vincolati</t>
  </si>
  <si>
    <t xml:space="preserve"> Accantonamenti per quote inutilizzate contributi da soggetti pubblici per ricerca</t>
  </si>
  <si>
    <t xml:space="preserve">  Accantonamenti per quote inutilizzate contributi vincolati da privati</t>
  </si>
  <si>
    <t>Accontonamenti per oneri assistenza ospedaliera da strutture private accreditate</t>
  </si>
  <si>
    <t>Accontonamenti per oneri assistenza specialistica da strutture private accreditate</t>
  </si>
  <si>
    <t>Accontonamenti per oneri assistenza ospedaliera da presidi classificati ex art.41-43 L.833/1978</t>
  </si>
  <si>
    <t>Accontonamenti per oneri assistenza specialistica da strutture private accreditate da presidi classificati ex art.41-43 L.833/1978</t>
  </si>
  <si>
    <t>Acc. Rinnovi convenzioni SUMAI</t>
  </si>
  <si>
    <t xml:space="preserve">  Compartecipazione al personale per att. libero professionale intramoenia - Area ospedaliera</t>
  </si>
  <si>
    <t xml:space="preserve">  Compartecipazione al personale per att. libero professionale intramoenia- Area specialistica</t>
  </si>
  <si>
    <t>B0231</t>
  </si>
  <si>
    <t>FARMACEUTICA</t>
  </si>
  <si>
    <t>Assistenza farmaceutica erogata da farmacie convenzionate</t>
  </si>
  <si>
    <t>costi per servizi di distribuzione delle farmacie per i  farmaci articolo 8 comma a) L.405/2001</t>
  </si>
  <si>
    <t>B0260</t>
  </si>
  <si>
    <t>SPECIALISTICA DA PUBBLICO</t>
  </si>
  <si>
    <t>B0280</t>
  </si>
  <si>
    <t>SPECIALISTICA DA PRIVATO</t>
  </si>
  <si>
    <t>da soggetti privati</t>
  </si>
  <si>
    <t>Assistenza specialistica strutture accreditate per propri assistiti</t>
  </si>
  <si>
    <t>Altri contributi in conto esercizio quota F.S. regionale indistinto finalizzato</t>
  </si>
  <si>
    <t>Assistenza sanitaria di base di Aziende sanitarie extra regionali conto GSA allineamento costi saldo mobilità interregionale a riparto FSN</t>
  </si>
  <si>
    <t>Costo per assistenza farmaceutica da altre aziende sanitarie locali di altre regioni conto GSA allineamento costi saldo mobilità interregionale a riparto FSN</t>
  </si>
  <si>
    <t>Acquisti Farmaci (tracciato F) da AASSRR extra-Regione conto GSA allineamento costi saldo mobilità interregionale a riparto FSN</t>
  </si>
  <si>
    <t>Assistenza specialistica di Aziende sanitarie extra regionali conto GSA allineamento costi saldo mobilità interregionale a riparto FSN</t>
  </si>
  <si>
    <t>Assistenza ospedaliera di Aziende sanitarie extra regionali conto GSA allineamento costi saldo mobilità interregionale a riparto FSN</t>
  </si>
  <si>
    <t>Costo per assitenza termale da altre aziende sanitarie extra-regione conto GSA allineamento costi saldo mobilità interregionale a riparto FSN</t>
  </si>
  <si>
    <t>Costo per elitrasporto trasporti assistiti da AASSRR extra-regione conto GSA allineamento costi saldo mobilità interregionale a riparto FSN</t>
  </si>
  <si>
    <t>altre prestazione in mobilità extra-regione conto GSA allineamento costi saldo mobilità interregionale a riparto FSN</t>
  </si>
  <si>
    <t>Assistenza sanitaria di base ad Aziende sanitarie extra regionali -nuovo conto GSA allineamento saldo mobilità interregionale a riparto FSN-</t>
  </si>
  <si>
    <t>Assistenza specialistica ad Aziende sanitarie extraregionali  -nuovo conto GSA allineamento saldo mobilità interregionale a riparto FSN-</t>
  </si>
  <si>
    <t>Assistenza ospedaliera ad Aziende sanitarie extraregionali  -nuovo conto GSA allineamento saldo mobilità interregionale a riparto FSN-</t>
  </si>
  <si>
    <t>Assistenza farmaceutica convenzionata per altre aziende sanitarie locali extraregionali -nuovo conto GSA allineamento saldo mobilità interregionale a riparto FSN-</t>
  </si>
  <si>
    <t>Ricavi per assistenza termale da altre aziende sanitarie extra-regione -nuovo conto GSA allineamento saldo mobilità interregionale a riparto FSN-</t>
  </si>
  <si>
    <t>Ricavi erogazione diretta farmaci (file F) ad Aziende sanitarie extra-regione -nuovo conto GSA allineamento saldo mobilità interregionale a riparto FSN-</t>
  </si>
  <si>
    <t>Ricavi per cessione di emocomponenti e cellule staminali Extraregione -nuovo conto GSA allineamento saldo mobilità interregionale a riparto FSN-</t>
  </si>
  <si>
    <t>Costo di mobilità passiva interregionale ricerca cellule staminali</t>
  </si>
  <si>
    <t>Acquisti di emoderivati dellla (CRCC) ASL TO 4 netto plasma trattato ricevuto da ASR</t>
  </si>
  <si>
    <t>Rimanenze iniziali di emoderivati dellla (CRCC) ASL TO 4 netto plasma trattato ricevuto da ASR</t>
  </si>
  <si>
    <t>Rimanenze finali di emoderivati dellla (CRCC) ASL TO 4 netto plasma trattato ricevuto da ASR</t>
  </si>
  <si>
    <t xml:space="preserve">Contributi da Regione Politiche sociali per funzioni delegate socio sanitarie </t>
  </si>
  <si>
    <t xml:space="preserve">Contributi da Comuni e consorzi  per funzioni delegate socio sanitarie </t>
  </si>
  <si>
    <t>Contributo regionale extra fondo sanitario -copertura perdita 200 ASR-</t>
  </si>
  <si>
    <t xml:space="preserve">Compartecipazione alla spesa per prestazioni specialistiche sanitarie (ticket)- quota variabile aggiuntiva da privato accreditato </t>
  </si>
  <si>
    <t>maggior spesa per quota sociale rispetto LEA nazionali- residenziale acquistata da soggetti pubblici (consorzi di comuni , comuni..)della regione - Disabilità psico-fisica adulti</t>
  </si>
  <si>
    <t>maggior spesa per  quota sociale rispetto LEA nazionali  - semiresidenziale da altri soggetti pubblici della Regione (consorzi di comuni , comuni..)) - Disabilità psico-fisica adulti</t>
  </si>
  <si>
    <t>Maggior spesa sociale-socio sanitaria  finanziata da politiche sociali - Costo ass. semires. e territ. per anziani e altri soggetti, fornita da altri soggetti pubblici - Assegni cura (antic Comune) - Cure domic.</t>
  </si>
  <si>
    <t xml:space="preserve">maggior spesa per  quota sociale rispetto LEA nazionali -residenziale - riabilitativa soggetti privati -  Disabilità psico-fisica adulti </t>
  </si>
  <si>
    <t>maggior spesa per  quota sociale rispetto LEA nazionali- semiresidenziale da privati - Disabilità psico-fisica adulti - Centri diurni…</t>
  </si>
  <si>
    <t>Maggior spesa finanziata da politiche sociali  per Assistenza integrativa NON compresa nei LEA (NON compresa DM 332/99 ) - (app.acustici digitali per minori, mat.uso imp.cocleare e process.ext orec med…parrucche per alopecia chemioterapia.)</t>
  </si>
  <si>
    <t xml:space="preserve">spesa sociale socio sanitaria finanziata da politiche sociali (vs.LEA nazionali- dal 2014 ) - Contributi assegni borse per assistenza sociale, socio-sanitaria psichiatrica - </t>
  </si>
  <si>
    <t xml:space="preserve">maggior spesa per quota sociale LEA nazionali per Acquisti prestazioni di psichiatria residenziale da privato - </t>
  </si>
  <si>
    <t>Costi per prestazioni specialistiche da presidi classificati ex art.41-43 L.833/1978 - parificazione ai contratti siglati</t>
  </si>
  <si>
    <t>Costi per farmaci-file F- da presidi classificati ex art.41-43 L.833/1978 - parificazione ai contratti siglati</t>
  </si>
  <si>
    <t>resi per acquisto dispositvi medici</t>
  </si>
  <si>
    <t>acquisto disposiitivi medici</t>
  </si>
  <si>
    <t>rimanenze finali di dispositivi medici</t>
  </si>
  <si>
    <t>rimanenze iniziali di dispositivi medici</t>
  </si>
  <si>
    <t xml:space="preserve">Immunoterapie specifiche (Vaccini desensibilizzanti) </t>
  </si>
  <si>
    <t>Dispositivi medici diagnostici in vitro compresi i radiodiagnostici in vitro</t>
  </si>
  <si>
    <t>Medicinali privi di AIC impiegati nella produzione di ricoveri e prestazioni</t>
  </si>
  <si>
    <t>Medicinali con AIC di fascia A impiegati nella produzione di ricoveri e prestazioni</t>
  </si>
  <si>
    <t>Medicinali con AIC di fascia H e C in distribuzione diretta</t>
  </si>
  <si>
    <t>Medicinali con AIC di fascia A in distribuzione diretta</t>
  </si>
  <si>
    <t>Gas medicinali con AIC impiegati nella produzione di ricoveri e prestazioni</t>
  </si>
  <si>
    <t>Altri beni e prodotti sanitari non diversamente imputabili</t>
  </si>
  <si>
    <t>Medicinali con AIC di fascia H e C, impiegati nella produzione di ricoveri e prestazioni</t>
  </si>
  <si>
    <t>Medicinali privi di AIC a distribuzione diretta</t>
  </si>
  <si>
    <t>Gas medicinali con AIC a distribuzione diretta</t>
  </si>
  <si>
    <t>rimanenze iniziali di Medicinali privi di AIC a distribuzione diretta</t>
  </si>
  <si>
    <t>rimanenze iniziali dI Gas medicinali con AIC a distribuzione diretta</t>
  </si>
  <si>
    <t>rimanenze finali di Medicinali privi di AIC a distribuzione diretta</t>
  </si>
  <si>
    <t>rimanenze finali Gas medicinali con AIC a distribuzione diretta</t>
  </si>
  <si>
    <t>Acquisto di dispositivi in vitreo della ASR capofila</t>
  </si>
  <si>
    <t>Acquisto di dispositivi in vitreo dalla ASR capofila</t>
  </si>
  <si>
    <t>Acquisto di dispositivi medici da ASR capofila</t>
  </si>
  <si>
    <t>Acquisto di dispositivi medici della ASR capofila</t>
  </si>
  <si>
    <t>resi per acquisto di dispositivi in vitreo della ASR capofila</t>
  </si>
  <si>
    <t>resi per acquisto di dispositivi medici della ASR capofila</t>
  </si>
  <si>
    <t>rimanenze iniziali di dispositivi medici della ASR capofila</t>
  </si>
  <si>
    <t>rimanenze iniziali di dispositivi in vitreo della ASR capofila</t>
  </si>
  <si>
    <t>rimanenze finali i dispositivi in vitreo della ASR capofila</t>
  </si>
  <si>
    <t>rimanenze finali i dispositivi medici della ASR capofila</t>
  </si>
  <si>
    <t>acquisto di prestazioni sanitarie da soggetti privati -continuità assistenziale a valenza sanitaria-</t>
  </si>
  <si>
    <t xml:space="preserve">acquisto di prestazioni di laboratorio delle ASR piemontesi dalle aziende sanitarie regionali di riferimento per concentrazazione di attività di laboratorio </t>
  </si>
  <si>
    <t>ricavo da prestazioni di laboratorio da aziende sanitarie regionali per prestazioni delle aziende sanitarie regionali di  riferimento per la concentrazazione di attività di laboratorio</t>
  </si>
  <si>
    <t>ricavi da rimborso acquisti dispositivi medici della ASR capofila</t>
  </si>
  <si>
    <t>ricavi da rimborso acquisti dispositivi in vitreo della ASR capofila</t>
  </si>
  <si>
    <t>BIVE</t>
  </si>
  <si>
    <t>Contributi da Regione o Prov. Aut. (extra fondo) vincolati</t>
  </si>
  <si>
    <t>Altri accantonament oneri GSA per progetti aziendali di investimento da assegnare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</si>
</sst>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164" formatCode="_-[$€-2]\ * #,##0.00_-;\-[$€-2]\ * #,##0.00_-;_-[$€-2]\ * &quot;-&quot;??_-"/>
    <numFmt numFmtId="165" formatCode="0.0"/>
  </numFmts>
  <fonts count="1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2" fontId="4" fillId="0" borderId="3" xfId="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1" fontId="6" fillId="0" borderId="0" xfId="2" applyFont="1" applyFill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41" fontId="6" fillId="0" borderId="2" xfId="2" applyFont="1" applyFill="1" applyBorder="1" applyAlignment="1">
      <alignment horizontal="right" vertical="center" wrapText="1"/>
    </xf>
    <xf numFmtId="41" fontId="7" fillId="0" borderId="0" xfId="2" applyFont="1" applyFill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1" fontId="7" fillId="0" borderId="2" xfId="2" applyFont="1" applyFill="1" applyBorder="1" applyAlignment="1">
      <alignment horizontal="right" vertical="center" wrapText="1"/>
    </xf>
    <xf numFmtId="0" fontId="6" fillId="0" borderId="6" xfId="0" quotePrefix="1" applyFont="1" applyFill="1" applyBorder="1" applyAlignment="1">
      <alignment horizontal="left" vertical="center" wrapText="1"/>
    </xf>
    <xf numFmtId="41" fontId="6" fillId="0" borderId="6" xfId="2" applyFont="1" applyFill="1" applyBorder="1" applyAlignment="1">
      <alignment horizontal="left" vertical="center" wrapText="1"/>
    </xf>
    <xf numFmtId="41" fontId="6" fillId="0" borderId="0" xfId="2" applyFont="1"/>
    <xf numFmtId="41" fontId="0" fillId="0" borderId="0" xfId="0" applyNumberFormat="1"/>
    <xf numFmtId="0" fontId="6" fillId="0" borderId="7" xfId="0" applyFont="1" applyFill="1" applyBorder="1" applyAlignment="1">
      <alignment vertical="center" wrapText="1"/>
    </xf>
    <xf numFmtId="0" fontId="0" fillId="0" borderId="0" xfId="0" applyBorder="1"/>
    <xf numFmtId="41" fontId="6" fillId="0" borderId="8" xfId="2" applyFont="1" applyFill="1" applyBorder="1"/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/>
    <xf numFmtId="0" fontId="8" fillId="0" borderId="9" xfId="0" applyFont="1" applyFill="1" applyBorder="1"/>
    <xf numFmtId="0" fontId="6" fillId="0" borderId="9" xfId="0" applyFont="1" applyFill="1" applyBorder="1" applyAlignment="1">
      <alignment horizontal="left"/>
    </xf>
    <xf numFmtId="41" fontId="7" fillId="0" borderId="1" xfId="0" applyNumberFormat="1" applyFont="1" applyFill="1" applyBorder="1" applyAlignment="1">
      <alignment horizontal="right" vertical="center" wrapText="1"/>
    </xf>
    <xf numFmtId="0" fontId="0" fillId="0" borderId="10" xfId="0" applyFill="1" applyBorder="1"/>
    <xf numFmtId="41" fontId="0" fillId="0" borderId="11" xfId="0" applyNumberFormat="1" applyFill="1" applyBorder="1" applyAlignment="1">
      <alignment horizontal="center"/>
    </xf>
    <xf numFmtId="41" fontId="0" fillId="0" borderId="12" xfId="0" applyNumberFormat="1" applyFill="1" applyBorder="1" applyAlignment="1">
      <alignment horizontal="center"/>
    </xf>
    <xf numFmtId="41" fontId="0" fillId="0" borderId="0" xfId="0" applyNumberFormat="1" applyFill="1"/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1" fontId="6" fillId="0" borderId="2" xfId="2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6" fillId="0" borderId="0" xfId="2" applyFont="1" applyFill="1" applyBorder="1" applyAlignment="1">
      <alignment horizontal="right" vertical="center" wrapText="1"/>
    </xf>
    <xf numFmtId="165" fontId="6" fillId="0" borderId="0" xfId="4" applyNumberFormat="1" applyFont="1" applyFill="1" applyBorder="1" applyAlignment="1">
      <alignment horizontal="right" vertical="center" wrapText="1"/>
    </xf>
    <xf numFmtId="41" fontId="6" fillId="0" borderId="0" xfId="2" applyFont="1" applyBorder="1"/>
    <xf numFmtId="41" fontId="0" fillId="0" borderId="0" xfId="0" applyNumberFormat="1" applyBorder="1"/>
    <xf numFmtId="3" fontId="0" fillId="0" borderId="0" xfId="0" applyNumberFormat="1" applyBorder="1"/>
    <xf numFmtId="0" fontId="8" fillId="0" borderId="15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6" fillId="0" borderId="15" xfId="0" quotePrefix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 wrapText="1"/>
    </xf>
    <xf numFmtId="41" fontId="6" fillId="0" borderId="15" xfId="2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6" fillId="0" borderId="17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0" fillId="0" borderId="17" xfId="0" applyBorder="1"/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9" fillId="0" borderId="13" xfId="0" applyFont="1" applyFill="1" applyBorder="1"/>
    <xf numFmtId="0" fontId="0" fillId="0" borderId="20" xfId="0" applyFill="1" applyBorder="1"/>
    <xf numFmtId="41" fontId="5" fillId="0" borderId="0" xfId="0" applyNumberFormat="1" applyFont="1" applyFill="1"/>
    <xf numFmtId="3" fontId="4" fillId="0" borderId="3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6">
    <cellStyle name="Euro" xfId="1"/>
    <cellStyle name="Migliaia [0]" xfId="2" builtinId="6"/>
    <cellStyle name="Normale" xfId="0" builtinId="0"/>
    <cellStyle name="Normale 2" xfId="3"/>
    <cellStyle name="Percentuale" xfId="4" builtinId="5"/>
    <cellStyle name="Valuta [0]_CE NA 2 TRIM 08 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BreakPreview" topLeftCell="A55" zoomScale="60" workbookViewId="0">
      <selection activeCell="D5" sqref="D5"/>
    </sheetView>
  </sheetViews>
  <sheetFormatPr defaultRowHeight="12.75"/>
  <cols>
    <col min="1" max="1" width="64.42578125" customWidth="1"/>
    <col min="2" max="2" width="18.85546875" style="50" customWidth="1"/>
    <col min="3" max="4" width="17.7109375" style="34" customWidth="1"/>
    <col min="5" max="5" width="13.140625" style="34" customWidth="1"/>
    <col min="6" max="6" width="33.42578125" style="34" customWidth="1"/>
  </cols>
  <sheetData>
    <row r="1" spans="1:6" ht="78.75" customHeight="1">
      <c r="A1" s="46" t="s">
        <v>617</v>
      </c>
      <c r="B1" s="2" t="s">
        <v>1319</v>
      </c>
      <c r="C1" s="51"/>
      <c r="D1" s="51"/>
      <c r="E1" s="51"/>
      <c r="F1" s="52"/>
    </row>
    <row r="2" spans="1:6">
      <c r="A2" s="58" t="s">
        <v>618</v>
      </c>
      <c r="B2" s="47">
        <f>'report analitico pdc'!D1160</f>
        <v>738217106</v>
      </c>
      <c r="C2" s="53"/>
      <c r="D2" s="53"/>
      <c r="E2" s="54"/>
    </row>
    <row r="3" spans="1:6" ht="25.5">
      <c r="A3" s="23" t="s">
        <v>343</v>
      </c>
      <c r="B3" s="47">
        <f>'report analitico pdc'!D1161</f>
        <v>4396661</v>
      </c>
      <c r="C3" s="53"/>
      <c r="D3" s="53"/>
      <c r="E3" s="54"/>
    </row>
    <row r="4" spans="1:6" ht="25.5">
      <c r="A4" s="23" t="s">
        <v>344</v>
      </c>
      <c r="B4" s="47">
        <f>'report analitico pdc'!D1162</f>
        <v>733820445</v>
      </c>
      <c r="C4" s="53"/>
      <c r="D4" s="53"/>
      <c r="E4" s="54"/>
    </row>
    <row r="5" spans="1:6">
      <c r="A5" s="58" t="s">
        <v>345</v>
      </c>
      <c r="B5" s="47">
        <f>'report analitico pdc'!D1163</f>
        <v>428954</v>
      </c>
      <c r="C5" s="53"/>
      <c r="D5" s="53"/>
      <c r="E5" s="54"/>
    </row>
    <row r="6" spans="1:6">
      <c r="A6" s="58" t="s">
        <v>346</v>
      </c>
      <c r="B6" s="47">
        <f>'report analitico pdc'!D1164</f>
        <v>9624563</v>
      </c>
      <c r="C6" s="53"/>
      <c r="D6" s="53"/>
      <c r="E6" s="54"/>
    </row>
    <row r="7" spans="1:6">
      <c r="A7" s="59"/>
      <c r="B7" s="47">
        <f>'report analitico pdc'!D1165</f>
        <v>743873962</v>
      </c>
      <c r="C7" s="53"/>
      <c r="D7" s="53"/>
      <c r="E7" s="54"/>
    </row>
    <row r="8" spans="1:6">
      <c r="A8" s="58" t="s">
        <v>348</v>
      </c>
      <c r="B8" s="47">
        <f>'report analitico pdc'!D1166</f>
        <v>4211946</v>
      </c>
      <c r="C8" s="53"/>
      <c r="D8" s="53"/>
      <c r="E8" s="54"/>
    </row>
    <row r="9" spans="1:6">
      <c r="A9" s="58" t="s">
        <v>349</v>
      </c>
      <c r="B9" s="47">
        <f>'report analitico pdc'!D1167</f>
        <v>1662612</v>
      </c>
      <c r="C9" s="53"/>
      <c r="D9" s="53"/>
      <c r="E9" s="54"/>
    </row>
    <row r="10" spans="1:6">
      <c r="A10" s="59"/>
      <c r="B10" s="47">
        <f>'report analitico pdc'!D1168</f>
        <v>749748520</v>
      </c>
      <c r="C10" s="53"/>
      <c r="D10" s="53"/>
      <c r="E10" s="54"/>
    </row>
    <row r="11" spans="1:6">
      <c r="A11" s="60" t="s">
        <v>351</v>
      </c>
      <c r="B11" s="47">
        <f>'report analitico pdc'!D1169</f>
        <v>1716268</v>
      </c>
      <c r="C11" s="53"/>
      <c r="D11" s="53"/>
      <c r="E11" s="54"/>
    </row>
    <row r="12" spans="1:6">
      <c r="A12" s="60" t="s">
        <v>352</v>
      </c>
      <c r="B12" s="47">
        <f>'report analitico pdc'!D1170</f>
        <v>5332051</v>
      </c>
      <c r="C12" s="53"/>
      <c r="D12" s="53"/>
      <c r="E12" s="54"/>
    </row>
    <row r="13" spans="1:6">
      <c r="A13" s="60" t="s">
        <v>353</v>
      </c>
      <c r="B13" s="47">
        <f>'report analitico pdc'!D1171</f>
        <v>9085839</v>
      </c>
      <c r="C13" s="53"/>
      <c r="D13" s="53"/>
      <c r="E13" s="54"/>
    </row>
    <row r="14" spans="1:6">
      <c r="A14" s="60" t="s">
        <v>354</v>
      </c>
      <c r="B14" s="47">
        <f>'report analitico pdc'!D1172</f>
        <v>2282121</v>
      </c>
      <c r="C14" s="53"/>
      <c r="D14" s="53"/>
      <c r="E14" s="54"/>
    </row>
    <row r="15" spans="1:6">
      <c r="A15" s="59"/>
      <c r="B15" s="47">
        <f>'report analitico pdc'!D1173</f>
        <v>18416279</v>
      </c>
      <c r="C15" s="53"/>
      <c r="D15" s="53"/>
      <c r="E15" s="54"/>
    </row>
    <row r="16" spans="1:6">
      <c r="A16" s="60" t="s">
        <v>355</v>
      </c>
      <c r="B16" s="47">
        <f>'report analitico pdc'!D1174</f>
        <v>4710042</v>
      </c>
      <c r="C16" s="53"/>
      <c r="D16" s="53"/>
      <c r="E16" s="54"/>
    </row>
    <row r="17" spans="1:5">
      <c r="A17" s="61" t="s">
        <v>356</v>
      </c>
      <c r="B17" s="47">
        <f>'report analitico pdc'!D1175</f>
        <v>772874841</v>
      </c>
      <c r="C17" s="53"/>
      <c r="D17" s="53"/>
      <c r="E17" s="54"/>
    </row>
    <row r="18" spans="1:5">
      <c r="A18" s="60" t="s">
        <v>357</v>
      </c>
      <c r="B18" s="47">
        <f>'report analitico pdc'!D1176</f>
        <v>90331793</v>
      </c>
      <c r="C18" s="53"/>
      <c r="D18" s="53"/>
      <c r="E18" s="54"/>
    </row>
    <row r="19" spans="1:5">
      <c r="A19" s="60" t="s">
        <v>358</v>
      </c>
      <c r="B19" s="47">
        <f>'report analitico pdc'!D1177</f>
        <v>45056933</v>
      </c>
      <c r="C19" s="53"/>
      <c r="D19" s="53"/>
      <c r="E19" s="54"/>
    </row>
    <row r="20" spans="1:5">
      <c r="A20" s="60" t="s">
        <v>359</v>
      </c>
      <c r="B20" s="47">
        <f>'report analitico pdc'!D1178</f>
        <v>68873991</v>
      </c>
      <c r="C20" s="53"/>
      <c r="D20" s="53"/>
      <c r="E20" s="54"/>
    </row>
    <row r="21" spans="1:5">
      <c r="A21" s="60" t="s">
        <v>360</v>
      </c>
      <c r="B21" s="47">
        <f>'report analitico pdc'!D1179</f>
        <v>16233315</v>
      </c>
      <c r="C21" s="53"/>
      <c r="D21" s="53"/>
      <c r="E21" s="54"/>
    </row>
    <row r="22" spans="1:5">
      <c r="A22" s="60" t="s">
        <v>361</v>
      </c>
      <c r="B22" s="47">
        <f>'report analitico pdc'!D1180</f>
        <v>13426513</v>
      </c>
      <c r="C22" s="53"/>
      <c r="D22" s="53"/>
      <c r="E22" s="54"/>
    </row>
    <row r="23" spans="1:5">
      <c r="A23" s="60" t="s">
        <v>362</v>
      </c>
      <c r="B23" s="47">
        <f>'report analitico pdc'!D1181</f>
        <v>9502930</v>
      </c>
      <c r="C23" s="53"/>
      <c r="D23" s="53"/>
      <c r="E23" s="54"/>
    </row>
    <row r="24" spans="1:5">
      <c r="A24" s="60" t="s">
        <v>1123</v>
      </c>
      <c r="B24" s="47">
        <f>'report analitico pdc'!D1182</f>
        <v>50299887</v>
      </c>
      <c r="C24" s="53"/>
      <c r="D24" s="53"/>
      <c r="E24" s="54"/>
    </row>
    <row r="25" spans="1:5">
      <c r="A25" s="60" t="s">
        <v>1124</v>
      </c>
      <c r="B25" s="47">
        <f>'report analitico pdc'!D1183</f>
        <v>0</v>
      </c>
      <c r="C25" s="53"/>
      <c r="D25" s="53"/>
      <c r="E25" s="54"/>
    </row>
    <row r="26" spans="1:5">
      <c r="A26" s="60" t="s">
        <v>388</v>
      </c>
      <c r="B26" s="47">
        <f>'report analitico pdc'!D1184</f>
        <v>42916751</v>
      </c>
      <c r="C26" s="53"/>
      <c r="D26" s="53"/>
      <c r="E26" s="54"/>
    </row>
    <row r="27" spans="1:5">
      <c r="A27" s="60" t="s">
        <v>389</v>
      </c>
      <c r="B27" s="47">
        <f>'report analitico pdc'!D1185</f>
        <v>9520686</v>
      </c>
      <c r="C27" s="53"/>
      <c r="D27" s="53"/>
      <c r="E27" s="54"/>
    </row>
    <row r="28" spans="1:5">
      <c r="A28" s="60" t="s">
        <v>390</v>
      </c>
      <c r="B28" s="47">
        <f>'report analitico pdc'!D1186</f>
        <v>9913928</v>
      </c>
      <c r="C28" s="53"/>
      <c r="D28" s="53"/>
      <c r="E28" s="54"/>
    </row>
    <row r="29" spans="1:5">
      <c r="A29" s="60" t="s">
        <v>391</v>
      </c>
      <c r="B29" s="47">
        <f>'report analitico pdc'!D1187</f>
        <v>199844959</v>
      </c>
      <c r="C29" s="53"/>
      <c r="D29" s="53"/>
      <c r="E29" s="54"/>
    </row>
    <row r="30" spans="1:5">
      <c r="A30" s="60" t="s">
        <v>392</v>
      </c>
      <c r="B30" s="47">
        <f>'report analitico pdc'!D1188</f>
        <v>13823283</v>
      </c>
      <c r="C30" s="53"/>
      <c r="D30" s="53"/>
      <c r="E30" s="54"/>
    </row>
    <row r="31" spans="1:5">
      <c r="A31" s="60" t="s">
        <v>393</v>
      </c>
      <c r="B31" s="47">
        <f>'report analitico pdc'!D1189</f>
        <v>24294794</v>
      </c>
      <c r="C31" s="53"/>
      <c r="D31" s="53"/>
      <c r="E31" s="54"/>
    </row>
    <row r="32" spans="1:5">
      <c r="A32" s="60" t="s">
        <v>394</v>
      </c>
      <c r="B32" s="47">
        <f>'report analitico pdc'!D1190</f>
        <v>4825063</v>
      </c>
      <c r="C32" s="53"/>
      <c r="D32" s="53"/>
      <c r="E32" s="54"/>
    </row>
    <row r="33" spans="1:5">
      <c r="A33" s="60" t="s">
        <v>395</v>
      </c>
      <c r="B33" s="47">
        <f>'report analitico pdc'!D1191</f>
        <v>14335442</v>
      </c>
      <c r="C33" s="53"/>
      <c r="D33" s="53"/>
      <c r="E33" s="54"/>
    </row>
    <row r="34" spans="1:5">
      <c r="A34" s="60" t="s">
        <v>396</v>
      </c>
      <c r="B34" s="47">
        <f>'report analitico pdc'!D1192</f>
        <v>1449087</v>
      </c>
      <c r="C34" s="53"/>
      <c r="D34" s="53"/>
      <c r="E34" s="54"/>
    </row>
    <row r="35" spans="1:5">
      <c r="A35" s="60" t="s">
        <v>397</v>
      </c>
      <c r="B35" s="47">
        <f>'report analitico pdc'!D1193</f>
        <v>-500050</v>
      </c>
      <c r="C35" s="53"/>
      <c r="D35" s="53"/>
      <c r="E35" s="54"/>
    </row>
    <row r="36" spans="1:5">
      <c r="A36" s="60" t="s">
        <v>398</v>
      </c>
      <c r="B36" s="47">
        <f>'report analitico pdc'!D1194</f>
        <v>3999765</v>
      </c>
      <c r="C36" s="53"/>
      <c r="D36" s="53"/>
      <c r="E36" s="54"/>
    </row>
    <row r="37" spans="1:5">
      <c r="A37" s="61" t="s">
        <v>399</v>
      </c>
      <c r="B37" s="47">
        <f>'report analitico pdc'!D1195</f>
        <v>618149070</v>
      </c>
      <c r="C37" s="53"/>
      <c r="D37" s="53"/>
      <c r="E37" s="54"/>
    </row>
    <row r="38" spans="1:5">
      <c r="A38" s="61" t="s">
        <v>400</v>
      </c>
      <c r="B38" s="47">
        <f>'report analitico pdc'!D1196</f>
        <v>154725771</v>
      </c>
      <c r="C38" s="53"/>
      <c r="D38" s="53"/>
      <c r="E38" s="54"/>
    </row>
    <row r="39" spans="1:5">
      <c r="A39" s="60" t="s">
        <v>401</v>
      </c>
      <c r="B39" s="47">
        <f>'report analitico pdc'!D1197</f>
        <v>1995573</v>
      </c>
      <c r="C39" s="53"/>
      <c r="D39" s="53"/>
      <c r="E39" s="54"/>
    </row>
    <row r="40" spans="1:5">
      <c r="A40" s="60" t="s">
        <v>402</v>
      </c>
      <c r="B40" s="47">
        <f>'report analitico pdc'!D1198</f>
        <v>-538749</v>
      </c>
      <c r="C40" s="53"/>
      <c r="D40" s="53"/>
      <c r="E40" s="54"/>
    </row>
    <row r="41" spans="1:5">
      <c r="A41" s="60" t="s">
        <v>403</v>
      </c>
      <c r="B41" s="47">
        <f>'report analitico pdc'!D1199</f>
        <v>31900660</v>
      </c>
      <c r="C41" s="53"/>
      <c r="D41" s="53"/>
      <c r="E41" s="54"/>
    </row>
    <row r="42" spans="1:5">
      <c r="A42" s="62" t="s">
        <v>404</v>
      </c>
      <c r="B42" s="47">
        <f>'report analitico pdc'!D1200</f>
        <v>-60123077</v>
      </c>
      <c r="C42" s="53"/>
      <c r="D42" s="53"/>
      <c r="E42" s="54"/>
    </row>
    <row r="43" spans="1:5">
      <c r="A43" s="60" t="s">
        <v>405</v>
      </c>
      <c r="B43" s="47">
        <f>'report analitico pdc'!D1201</f>
        <v>20713009</v>
      </c>
      <c r="C43" s="53"/>
      <c r="D43" s="53"/>
      <c r="E43" s="54"/>
    </row>
    <row r="44" spans="1:5">
      <c r="A44" s="60" t="s">
        <v>406</v>
      </c>
      <c r="B44" s="47">
        <f>'report analitico pdc'!D1202</f>
        <v>-145819834</v>
      </c>
      <c r="C44" s="53"/>
      <c r="D44" s="53"/>
      <c r="E44" s="54"/>
    </row>
    <row r="45" spans="1:5">
      <c r="A45" s="60" t="s">
        <v>407</v>
      </c>
      <c r="B45" s="47">
        <f>'report analitico pdc'!D1203</f>
        <v>11874373</v>
      </c>
      <c r="C45" s="53"/>
      <c r="D45" s="53"/>
      <c r="E45" s="54"/>
    </row>
    <row r="46" spans="1:5">
      <c r="A46" s="60" t="s">
        <v>408</v>
      </c>
      <c r="B46" s="47">
        <f>'report analitico pdc'!D1204</f>
        <v>-14727101</v>
      </c>
      <c r="C46" s="53"/>
      <c r="D46" s="53"/>
      <c r="E46" s="54"/>
    </row>
    <row r="47" spans="1:5">
      <c r="A47" s="60" t="s">
        <v>409</v>
      </c>
      <c r="B47" s="47">
        <f>'report analitico pdc'!D1205</f>
        <v>0</v>
      </c>
      <c r="C47" s="53"/>
      <c r="D47" s="53"/>
      <c r="E47" s="54"/>
    </row>
    <row r="48" spans="1:5">
      <c r="A48" s="63" t="s">
        <v>410</v>
      </c>
      <c r="B48" s="47">
        <f>'report analitico pdc'!D1206</f>
        <v>625</v>
      </c>
      <c r="C48" s="53"/>
      <c r="D48" s="53"/>
      <c r="E48" s="54"/>
    </row>
    <row r="49" spans="1:5">
      <c r="A49" s="64" t="s">
        <v>411</v>
      </c>
      <c r="B49" s="47">
        <f>'report analitico pdc'!D1207</f>
        <v>0</v>
      </c>
      <c r="C49" s="53"/>
      <c r="D49" s="53"/>
      <c r="E49" s="54"/>
    </row>
    <row r="50" spans="1:5" ht="13.5" thickBot="1">
      <c r="A50" s="65" t="s">
        <v>412</v>
      </c>
      <c r="B50" s="47">
        <f>'report analitico pdc'!D1208</f>
        <v>625</v>
      </c>
      <c r="C50" s="55"/>
      <c r="D50" s="55"/>
      <c r="E50" s="54"/>
    </row>
    <row r="51" spans="1:5">
      <c r="A51" s="48" t="s">
        <v>619</v>
      </c>
      <c r="B51" s="49" t="s">
        <v>620</v>
      </c>
      <c r="C51" s="55"/>
      <c r="D51" s="55"/>
      <c r="E51" s="54"/>
    </row>
    <row r="52" spans="1:5">
      <c r="A52" s="66" t="s">
        <v>414</v>
      </c>
      <c r="B52" s="47">
        <f>'report analitico pdc'!D1210</f>
        <v>89831743</v>
      </c>
      <c r="C52" s="55"/>
      <c r="D52" s="55"/>
      <c r="E52" s="54"/>
    </row>
    <row r="53" spans="1:5">
      <c r="A53" s="36" t="s">
        <v>533</v>
      </c>
      <c r="B53" s="47">
        <f>'report analitico pdc'!D1211</f>
        <v>85152785</v>
      </c>
      <c r="C53" s="55"/>
      <c r="D53" s="55"/>
      <c r="E53" s="54"/>
    </row>
    <row r="54" spans="1:5">
      <c r="A54" s="66" t="s">
        <v>534</v>
      </c>
      <c r="B54" s="47">
        <f>'report analitico pdc'!D1212</f>
        <v>41794486</v>
      </c>
      <c r="C54" s="55"/>
      <c r="D54" s="55"/>
      <c r="E54" s="54"/>
    </row>
    <row r="55" spans="1:5" ht="16.5" customHeight="1">
      <c r="A55" s="66" t="s">
        <v>535</v>
      </c>
      <c r="B55" s="47">
        <f>'report analitico pdc'!D1213</f>
        <v>48537307</v>
      </c>
      <c r="C55" s="55"/>
      <c r="D55" s="55"/>
      <c r="E55" s="54"/>
    </row>
    <row r="56" spans="1:5">
      <c r="A56" s="67" t="s">
        <v>536</v>
      </c>
      <c r="B56" s="47">
        <f>'report analitico pdc'!D1214</f>
        <v>26967335</v>
      </c>
      <c r="C56" s="55"/>
      <c r="D56" s="55"/>
      <c r="E56" s="54"/>
    </row>
    <row r="57" spans="1:5">
      <c r="A57" s="38" t="s">
        <v>537</v>
      </c>
      <c r="B57" s="47">
        <f>'report analitico pdc'!D1215</f>
        <v>95841326</v>
      </c>
      <c r="C57" s="55"/>
      <c r="D57" s="55"/>
      <c r="E57" s="54"/>
    </row>
    <row r="58" spans="1:5">
      <c r="A58" s="66" t="s">
        <v>538</v>
      </c>
      <c r="B58" s="47">
        <f>'report analitico pdc'!D1216</f>
        <v>45056933</v>
      </c>
      <c r="C58" s="55"/>
      <c r="D58" s="55"/>
      <c r="E58" s="54"/>
    </row>
    <row r="59" spans="1:5">
      <c r="A59" s="68" t="s">
        <v>539</v>
      </c>
      <c r="B59" s="47">
        <f>'report analitico pdc'!D1217</f>
        <v>0</v>
      </c>
      <c r="C59" s="55"/>
      <c r="D59" s="55"/>
      <c r="E59" s="54"/>
    </row>
    <row r="60" spans="1:5">
      <c r="A60" s="66" t="s">
        <v>540</v>
      </c>
      <c r="B60" s="47">
        <f>'report analitico pdc'!D1218</f>
        <v>12463884</v>
      </c>
      <c r="C60" s="55"/>
      <c r="D60" s="55"/>
      <c r="E60" s="54"/>
    </row>
    <row r="61" spans="1:5">
      <c r="A61" s="66" t="s">
        <v>541</v>
      </c>
      <c r="B61" s="47">
        <f>'report analitico pdc'!D1219</f>
        <v>3769431</v>
      </c>
      <c r="C61" s="55"/>
      <c r="D61" s="55"/>
      <c r="E61" s="54"/>
    </row>
    <row r="62" spans="1:5">
      <c r="A62" s="37" t="s">
        <v>542</v>
      </c>
      <c r="B62" s="47">
        <f>'report analitico pdc'!D1220</f>
        <v>16123614</v>
      </c>
      <c r="C62" s="55"/>
      <c r="D62" s="55"/>
      <c r="E62" s="54"/>
    </row>
    <row r="63" spans="1:5">
      <c r="A63" s="66" t="s">
        <v>543</v>
      </c>
      <c r="B63" s="47">
        <f>'report analitico pdc'!D1221</f>
        <v>153472417</v>
      </c>
      <c r="C63" s="55"/>
      <c r="D63" s="55"/>
      <c r="E63" s="54"/>
    </row>
    <row r="64" spans="1:5">
      <c r="A64" s="66" t="s">
        <v>544</v>
      </c>
      <c r="B64" s="47">
        <f>'report analitico pdc'!D1222</f>
        <v>474958</v>
      </c>
      <c r="C64" s="56"/>
      <c r="D64" s="56"/>
      <c r="E64" s="54"/>
    </row>
    <row r="65" spans="1:5">
      <c r="A65" s="66" t="s">
        <v>545</v>
      </c>
      <c r="B65" s="47">
        <f>'report analitico pdc'!D1223</f>
        <v>23383950</v>
      </c>
      <c r="C65" s="57"/>
      <c r="D65" s="57"/>
      <c r="E65" s="54"/>
    </row>
    <row r="66" spans="1:5">
      <c r="A66" s="66" t="s">
        <v>546</v>
      </c>
      <c r="B66" s="47">
        <f>'report analitico pdc'!D1224</f>
        <v>22513634</v>
      </c>
      <c r="E66" s="54"/>
    </row>
    <row r="67" spans="1:5">
      <c r="A67" s="66" t="s">
        <v>547</v>
      </c>
      <c r="B67" s="47">
        <f>'report analitico pdc'!D1225</f>
        <v>-28222417</v>
      </c>
    </row>
    <row r="68" spans="1:5">
      <c r="A68" s="66" t="s">
        <v>548</v>
      </c>
      <c r="B68" s="47">
        <f>'report analitico pdc'!D1226</f>
        <v>-125106825</v>
      </c>
    </row>
    <row r="69" spans="1:5">
      <c r="A69" s="60" t="s">
        <v>549</v>
      </c>
      <c r="B69" s="47">
        <f>'report analitico pdc'!D1227</f>
        <v>35762902</v>
      </c>
    </row>
    <row r="70" spans="1:5">
      <c r="A70" s="69" t="s">
        <v>550</v>
      </c>
      <c r="B70" s="47">
        <f>'report analitico pdc'!D1228</f>
        <v>7153849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&amp;L Consuntivo
al 31/12/2015 Vers. 0&amp;CModello CE Na&amp;RRegione Piemonte 
Assessorato alla Sanità
Azienda 213 ASL AL 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8">
    <pageSetUpPr autoPageBreaks="0"/>
  </sheetPr>
  <dimension ref="A1:HG1230"/>
  <sheetViews>
    <sheetView view="pageBreakPreview" zoomScale="60" workbookViewId="0">
      <pane ySplit="1" topLeftCell="A768" activePane="bottomLeft" state="frozen"/>
      <selection activeCell="D961" sqref="D961"/>
      <selection pane="bottomLeft" activeCell="D585" sqref="D585"/>
    </sheetView>
  </sheetViews>
  <sheetFormatPr defaultRowHeight="12.75"/>
  <cols>
    <col min="1" max="1" width="9.28515625" style="10" customWidth="1"/>
    <col min="2" max="2" width="11.42578125" style="10" customWidth="1"/>
    <col min="3" max="3" width="76" style="10" customWidth="1"/>
    <col min="4" max="4" width="16.85546875" style="10" bestFit="1" customWidth="1"/>
  </cols>
  <sheetData>
    <row r="1" spans="1:4" ht="31.5">
      <c r="A1" s="1" t="s">
        <v>749</v>
      </c>
      <c r="B1" s="1">
        <v>0</v>
      </c>
      <c r="C1" s="1" t="s">
        <v>415</v>
      </c>
      <c r="D1" s="1" t="s">
        <v>416</v>
      </c>
    </row>
    <row r="2" spans="1:4" ht="25.5">
      <c r="A2" s="70" t="s">
        <v>750</v>
      </c>
      <c r="B2" s="74"/>
      <c r="C2" s="74"/>
      <c r="D2" s="74"/>
    </row>
    <row r="3" spans="1:4" ht="25.5">
      <c r="A3" s="4">
        <v>20</v>
      </c>
      <c r="B3" s="5" t="s">
        <v>417</v>
      </c>
      <c r="C3" s="4" t="s">
        <v>418</v>
      </c>
      <c r="D3" s="6">
        <f>D5+D22+D34+D39+D44+D47+D59+D65+D66+D68+D73+D80+D85+D90</f>
        <v>81651912</v>
      </c>
    </row>
    <row r="4" spans="1:4" ht="25.5">
      <c r="A4" s="4" t="s">
        <v>751</v>
      </c>
      <c r="B4" s="5" t="s">
        <v>419</v>
      </c>
      <c r="C4" s="5" t="s">
        <v>420</v>
      </c>
      <c r="D4" s="6">
        <f>D3+D109</f>
        <v>82291902</v>
      </c>
    </row>
    <row r="5" spans="1:4">
      <c r="A5" s="71" t="s">
        <v>752</v>
      </c>
      <c r="B5" s="5" t="s">
        <v>421</v>
      </c>
      <c r="C5" s="5" t="s">
        <v>422</v>
      </c>
      <c r="D5" s="6">
        <f>SUM(D6:D10)-SUM(D11:D15)+D16-D17+SUM(D18:D19)+D20+D21</f>
        <v>48537307</v>
      </c>
    </row>
    <row r="6" spans="1:4">
      <c r="A6" s="71" t="s">
        <v>752</v>
      </c>
      <c r="B6" s="7">
        <v>3100102</v>
      </c>
      <c r="C6" s="85" t="s">
        <v>1291</v>
      </c>
      <c r="D6" s="8">
        <v>770369</v>
      </c>
    </row>
    <row r="7" spans="1:4">
      <c r="A7" s="71" t="s">
        <v>752</v>
      </c>
      <c r="B7" s="7">
        <v>3100116</v>
      </c>
      <c r="C7" s="86" t="s">
        <v>1292</v>
      </c>
      <c r="D7" s="8">
        <v>9845074</v>
      </c>
    </row>
    <row r="8" spans="1:4">
      <c r="A8" s="71" t="s">
        <v>752</v>
      </c>
      <c r="B8" s="7">
        <v>3100117</v>
      </c>
      <c r="C8" s="86" t="s">
        <v>1293</v>
      </c>
      <c r="D8" s="8">
        <v>10237571</v>
      </c>
    </row>
    <row r="9" spans="1:4">
      <c r="A9" s="71" t="s">
        <v>752</v>
      </c>
      <c r="B9" s="7">
        <v>3100118</v>
      </c>
      <c r="C9" s="7" t="s">
        <v>1294</v>
      </c>
      <c r="D9" s="8">
        <v>15621746</v>
      </c>
    </row>
    <row r="10" spans="1:4">
      <c r="A10" s="71" t="s">
        <v>752</v>
      </c>
      <c r="B10" s="7">
        <v>3100139</v>
      </c>
      <c r="C10" s="86" t="s">
        <v>551</v>
      </c>
      <c r="D10" s="8">
        <v>0</v>
      </c>
    </row>
    <row r="11" spans="1:4">
      <c r="A11" s="71" t="s">
        <v>753</v>
      </c>
      <c r="B11" s="7">
        <v>4800102</v>
      </c>
      <c r="C11" s="85" t="s">
        <v>765</v>
      </c>
      <c r="D11" s="8">
        <v>0</v>
      </c>
    </row>
    <row r="12" spans="1:4">
      <c r="A12" s="71" t="s">
        <v>753</v>
      </c>
      <c r="B12" s="7">
        <v>4800116</v>
      </c>
      <c r="C12" s="86" t="s">
        <v>856</v>
      </c>
      <c r="D12" s="8">
        <v>0</v>
      </c>
    </row>
    <row r="13" spans="1:4">
      <c r="A13" s="71" t="s">
        <v>753</v>
      </c>
      <c r="B13" s="7">
        <v>4800117</v>
      </c>
      <c r="C13" s="7" t="s">
        <v>552</v>
      </c>
      <c r="D13" s="8">
        <v>0</v>
      </c>
    </row>
    <row r="14" spans="1:4">
      <c r="A14" s="71" t="s">
        <v>753</v>
      </c>
      <c r="B14" s="7">
        <v>4800118</v>
      </c>
      <c r="C14" s="7" t="s">
        <v>425</v>
      </c>
      <c r="D14" s="8">
        <v>0</v>
      </c>
    </row>
    <row r="15" spans="1:4">
      <c r="A15" s="71" t="s">
        <v>753</v>
      </c>
      <c r="B15" s="7">
        <v>4800120</v>
      </c>
      <c r="C15" s="86" t="s">
        <v>553</v>
      </c>
      <c r="D15" s="8">
        <v>0</v>
      </c>
    </row>
    <row r="16" spans="1:4">
      <c r="A16" s="72" t="s">
        <v>752</v>
      </c>
      <c r="B16" s="7">
        <v>3100142</v>
      </c>
      <c r="C16" s="86" t="s">
        <v>1295</v>
      </c>
      <c r="D16" s="8">
        <v>716958</v>
      </c>
    </row>
    <row r="17" spans="1:4">
      <c r="A17" s="71" t="s">
        <v>753</v>
      </c>
      <c r="B17" s="7">
        <v>4800123</v>
      </c>
      <c r="C17" s="86" t="s">
        <v>554</v>
      </c>
      <c r="D17" s="8">
        <v>0</v>
      </c>
    </row>
    <row r="18" spans="1:4">
      <c r="A18" s="71" t="s">
        <v>752</v>
      </c>
      <c r="B18" s="7">
        <v>3100147</v>
      </c>
      <c r="C18" s="7" t="s">
        <v>1297</v>
      </c>
      <c r="D18" s="8">
        <v>0</v>
      </c>
    </row>
    <row r="19" spans="1:4">
      <c r="A19" s="71" t="s">
        <v>752</v>
      </c>
      <c r="B19" s="7">
        <v>3100148</v>
      </c>
      <c r="C19" s="7" t="s">
        <v>426</v>
      </c>
      <c r="D19" s="8">
        <v>11345589</v>
      </c>
    </row>
    <row r="20" spans="1:4">
      <c r="A20" s="71" t="s">
        <v>752</v>
      </c>
      <c r="B20" s="7">
        <v>3100165</v>
      </c>
      <c r="C20" s="7" t="s">
        <v>1298</v>
      </c>
      <c r="D20" s="8">
        <v>0</v>
      </c>
    </row>
    <row r="21" spans="1:4">
      <c r="A21" s="71" t="s">
        <v>752</v>
      </c>
      <c r="B21" s="7">
        <v>3100166</v>
      </c>
      <c r="C21" s="7" t="s">
        <v>1299</v>
      </c>
      <c r="D21" s="8">
        <v>0</v>
      </c>
    </row>
    <row r="22" spans="1:4">
      <c r="A22" s="71" t="s">
        <v>752</v>
      </c>
      <c r="B22" s="5" t="s">
        <v>427</v>
      </c>
      <c r="C22" s="5" t="s">
        <v>428</v>
      </c>
      <c r="D22" s="6">
        <f>D23-D24+SUM(D25:D29)-SUM(D30:D33)</f>
        <v>2195198</v>
      </c>
    </row>
    <row r="23" spans="1:4">
      <c r="A23" s="71" t="s">
        <v>752</v>
      </c>
      <c r="B23" s="7">
        <v>3100119</v>
      </c>
      <c r="C23" s="7" t="s">
        <v>703</v>
      </c>
      <c r="D23" s="8">
        <v>1442371</v>
      </c>
    </row>
    <row r="24" spans="1:4">
      <c r="A24" s="71" t="s">
        <v>753</v>
      </c>
      <c r="B24" s="7">
        <v>4800119</v>
      </c>
      <c r="C24" s="7" t="s">
        <v>704</v>
      </c>
      <c r="D24" s="8">
        <v>0</v>
      </c>
    </row>
    <row r="25" spans="1:4">
      <c r="A25" s="71" t="s">
        <v>752</v>
      </c>
      <c r="B25" s="7">
        <v>3100152</v>
      </c>
      <c r="C25" s="7" t="s">
        <v>766</v>
      </c>
      <c r="D25" s="8">
        <v>0</v>
      </c>
    </row>
    <row r="26" spans="1:4">
      <c r="A26" s="71" t="s">
        <v>752</v>
      </c>
      <c r="B26" s="7">
        <v>3100153</v>
      </c>
      <c r="C26" s="7" t="s">
        <v>1056</v>
      </c>
      <c r="D26" s="8">
        <v>0</v>
      </c>
    </row>
    <row r="27" spans="1:4">
      <c r="A27" s="71" t="s">
        <v>752</v>
      </c>
      <c r="B27" s="7">
        <v>3100154</v>
      </c>
      <c r="C27" s="7" t="s">
        <v>768</v>
      </c>
      <c r="D27" s="8">
        <v>178357</v>
      </c>
    </row>
    <row r="28" spans="1:4">
      <c r="A28" s="71" t="s">
        <v>752</v>
      </c>
      <c r="B28" s="7">
        <v>3100155</v>
      </c>
      <c r="C28" s="7" t="s">
        <v>1057</v>
      </c>
      <c r="D28" s="8">
        <v>573345</v>
      </c>
    </row>
    <row r="29" spans="1:4">
      <c r="A29" s="71" t="s">
        <v>752</v>
      </c>
      <c r="B29" s="7">
        <v>3100162</v>
      </c>
      <c r="C29" s="7" t="s">
        <v>1268</v>
      </c>
      <c r="D29" s="8">
        <v>1125</v>
      </c>
    </row>
    <row r="30" spans="1:4">
      <c r="A30" s="71" t="s">
        <v>753</v>
      </c>
      <c r="B30" s="7">
        <v>4800125</v>
      </c>
      <c r="C30" s="7" t="s">
        <v>766</v>
      </c>
      <c r="D30" s="8">
        <v>0</v>
      </c>
    </row>
    <row r="31" spans="1:4">
      <c r="A31" s="71" t="s">
        <v>753</v>
      </c>
      <c r="B31" s="7">
        <v>4800126</v>
      </c>
      <c r="C31" s="7" t="s">
        <v>767</v>
      </c>
      <c r="D31" s="8">
        <v>0</v>
      </c>
    </row>
    <row r="32" spans="1:4">
      <c r="A32" s="71" t="s">
        <v>753</v>
      </c>
      <c r="B32" s="7">
        <v>4800127</v>
      </c>
      <c r="C32" s="7" t="s">
        <v>768</v>
      </c>
      <c r="D32" s="8">
        <v>0</v>
      </c>
    </row>
    <row r="33" spans="1:4">
      <c r="A33" s="71" t="s">
        <v>753</v>
      </c>
      <c r="B33" s="7">
        <v>4800128</v>
      </c>
      <c r="C33" s="7" t="s">
        <v>769</v>
      </c>
      <c r="D33" s="8">
        <v>0</v>
      </c>
    </row>
    <row r="34" spans="1:4">
      <c r="A34" s="71" t="s">
        <v>752</v>
      </c>
      <c r="B34" s="5" t="s">
        <v>705</v>
      </c>
      <c r="C34" s="5" t="s">
        <v>1193</v>
      </c>
      <c r="D34" s="6">
        <f>SUM(D35:D36)-SUM(D37:D38)</f>
        <v>1392815</v>
      </c>
    </row>
    <row r="35" spans="1:4">
      <c r="A35" s="71" t="s">
        <v>752</v>
      </c>
      <c r="B35" s="7">
        <v>3100105</v>
      </c>
      <c r="C35" s="7" t="s">
        <v>1054</v>
      </c>
      <c r="D35" s="8">
        <v>1365165</v>
      </c>
    </row>
    <row r="36" spans="1:4">
      <c r="A36" s="71" t="s">
        <v>752</v>
      </c>
      <c r="B36" s="7">
        <v>3100106</v>
      </c>
      <c r="C36" s="7" t="s">
        <v>1289</v>
      </c>
      <c r="D36" s="8">
        <v>27650</v>
      </c>
    </row>
    <row r="37" spans="1:4">
      <c r="A37" s="71" t="s">
        <v>753</v>
      </c>
      <c r="B37" s="7">
        <v>4800105</v>
      </c>
      <c r="C37" s="7" t="s">
        <v>1194</v>
      </c>
      <c r="D37" s="8">
        <v>0</v>
      </c>
    </row>
    <row r="38" spans="1:4">
      <c r="A38" s="71" t="s">
        <v>753</v>
      </c>
      <c r="B38" s="7">
        <v>4800106</v>
      </c>
      <c r="C38" s="7" t="s">
        <v>1195</v>
      </c>
      <c r="D38" s="8">
        <v>0</v>
      </c>
    </row>
    <row r="39" spans="1:4">
      <c r="A39" s="71" t="s">
        <v>752</v>
      </c>
      <c r="B39" s="5" t="s">
        <v>1196</v>
      </c>
      <c r="C39" s="5" t="s">
        <v>1197</v>
      </c>
      <c r="D39" s="6">
        <f>D40-D41+D42-D43</f>
        <v>6870839</v>
      </c>
    </row>
    <row r="40" spans="1:4">
      <c r="A40" s="71" t="s">
        <v>752</v>
      </c>
      <c r="B40" s="7">
        <v>3100107</v>
      </c>
      <c r="C40" s="7" t="s">
        <v>1290</v>
      </c>
      <c r="D40" s="8">
        <v>6870818</v>
      </c>
    </row>
    <row r="41" spans="1:4">
      <c r="A41" s="71" t="s">
        <v>753</v>
      </c>
      <c r="B41" s="7">
        <v>4800107</v>
      </c>
      <c r="C41" s="7" t="s">
        <v>1198</v>
      </c>
      <c r="D41" s="8">
        <v>0</v>
      </c>
    </row>
    <row r="42" spans="1:4">
      <c r="A42" s="71" t="s">
        <v>752</v>
      </c>
      <c r="B42" s="7">
        <v>3100159</v>
      </c>
      <c r="C42" s="7" t="s">
        <v>771</v>
      </c>
      <c r="D42" s="8">
        <v>21</v>
      </c>
    </row>
    <row r="43" spans="1:4">
      <c r="A43" s="71" t="s">
        <v>753</v>
      </c>
      <c r="B43" s="7">
        <v>4800132</v>
      </c>
      <c r="C43" s="7" t="s">
        <v>771</v>
      </c>
      <c r="D43" s="8">
        <v>0</v>
      </c>
    </row>
    <row r="44" spans="1:4">
      <c r="A44" s="71" t="s">
        <v>752</v>
      </c>
      <c r="B44" s="5" t="s">
        <v>1199</v>
      </c>
      <c r="C44" s="5" t="s">
        <v>1200</v>
      </c>
      <c r="D44" s="6">
        <f>SUM(D45:D45)-SUM(D46:D46)</f>
        <v>140003</v>
      </c>
    </row>
    <row r="45" spans="1:4">
      <c r="A45" s="71" t="s">
        <v>752</v>
      </c>
      <c r="B45" s="7">
        <v>3100109</v>
      </c>
      <c r="C45" s="7" t="s">
        <v>1055</v>
      </c>
      <c r="D45" s="8">
        <v>140003</v>
      </c>
    </row>
    <row r="46" spans="1:4">
      <c r="A46" s="71" t="s">
        <v>753</v>
      </c>
      <c r="B46" s="7">
        <v>4800109</v>
      </c>
      <c r="C46" s="7" t="s">
        <v>1201</v>
      </c>
      <c r="D46" s="8">
        <v>0</v>
      </c>
    </row>
    <row r="47" spans="1:4">
      <c r="A47" s="71" t="s">
        <v>752</v>
      </c>
      <c r="B47" s="5" t="s">
        <v>1202</v>
      </c>
      <c r="C47" s="5" t="s">
        <v>1203</v>
      </c>
      <c r="D47" s="6">
        <f>SUM(D48:D49)-D50+D51-D52+SUM(D53:D54)-D55+SUM(D56:D57)-D58</f>
        <v>13343867</v>
      </c>
    </row>
    <row r="48" spans="1:4">
      <c r="A48" s="71" t="s">
        <v>752</v>
      </c>
      <c r="B48" s="7">
        <v>3100143</v>
      </c>
      <c r="C48" s="7" t="s">
        <v>1296</v>
      </c>
      <c r="D48" s="8">
        <v>416962</v>
      </c>
    </row>
    <row r="49" spans="1:4">
      <c r="A49" s="71" t="s">
        <v>752</v>
      </c>
      <c r="B49" s="7">
        <v>3100144</v>
      </c>
      <c r="C49" s="7" t="s">
        <v>1205</v>
      </c>
      <c r="D49" s="8">
        <v>0</v>
      </c>
    </row>
    <row r="50" spans="1:4">
      <c r="A50" s="71" t="s">
        <v>753</v>
      </c>
      <c r="B50" s="7">
        <v>4800124</v>
      </c>
      <c r="C50" s="7" t="s">
        <v>1204</v>
      </c>
      <c r="D50" s="8">
        <v>0</v>
      </c>
    </row>
    <row r="51" spans="1:4">
      <c r="A51" s="71" t="s">
        <v>752</v>
      </c>
      <c r="B51" s="7">
        <v>3100164</v>
      </c>
      <c r="C51" s="7" t="s">
        <v>1286</v>
      </c>
      <c r="D51" s="8">
        <v>12926905</v>
      </c>
    </row>
    <row r="52" spans="1:4">
      <c r="A52" s="71" t="s">
        <v>753</v>
      </c>
      <c r="B52" s="7">
        <v>4800134</v>
      </c>
      <c r="C52" s="7" t="s">
        <v>1285</v>
      </c>
      <c r="D52" s="8">
        <v>0</v>
      </c>
    </row>
    <row r="53" spans="1:4">
      <c r="A53" s="71" t="s">
        <v>752</v>
      </c>
      <c r="B53" s="7">
        <v>3100167</v>
      </c>
      <c r="C53" s="7" t="s">
        <v>1304</v>
      </c>
      <c r="D53" s="8">
        <v>0</v>
      </c>
    </row>
    <row r="54" spans="1:4">
      <c r="A54" s="71" t="s">
        <v>752</v>
      </c>
      <c r="B54" s="7">
        <v>3100169</v>
      </c>
      <c r="C54" s="7" t="s">
        <v>1305</v>
      </c>
      <c r="D54" s="8">
        <v>0</v>
      </c>
    </row>
    <row r="55" spans="1:4">
      <c r="A55" s="71" t="s">
        <v>753</v>
      </c>
      <c r="B55" s="7">
        <v>4800135</v>
      </c>
      <c r="C55" s="7" t="s">
        <v>1308</v>
      </c>
      <c r="D55" s="8">
        <v>0</v>
      </c>
    </row>
    <row r="56" spans="1:4">
      <c r="A56" s="71" t="s">
        <v>752</v>
      </c>
      <c r="B56" s="7">
        <v>3100170</v>
      </c>
      <c r="C56" s="7" t="s">
        <v>1306</v>
      </c>
      <c r="D56" s="8">
        <v>0</v>
      </c>
    </row>
    <row r="57" spans="1:4">
      <c r="A57" s="71" t="s">
        <v>752</v>
      </c>
      <c r="B57" s="7">
        <v>3100171</v>
      </c>
      <c r="C57" s="7" t="s">
        <v>1307</v>
      </c>
      <c r="D57" s="8">
        <v>0</v>
      </c>
    </row>
    <row r="58" spans="1:4">
      <c r="A58" s="71" t="s">
        <v>753</v>
      </c>
      <c r="B58" s="7">
        <v>4800136</v>
      </c>
      <c r="C58" s="7" t="s">
        <v>1309</v>
      </c>
      <c r="D58" s="8">
        <v>0</v>
      </c>
    </row>
    <row r="59" spans="1:4">
      <c r="A59" s="71" t="s">
        <v>752</v>
      </c>
      <c r="B59" s="5" t="s">
        <v>1206</v>
      </c>
      <c r="C59" s="5" t="s">
        <v>1207</v>
      </c>
      <c r="D59" s="6">
        <f>SUM(D60:D63)-SUM(D64:D64)</f>
        <v>6993551</v>
      </c>
    </row>
    <row r="60" spans="1:4">
      <c r="A60" s="71" t="s">
        <v>752</v>
      </c>
      <c r="B60" s="7">
        <v>3100149</v>
      </c>
      <c r="C60" s="7" t="s">
        <v>429</v>
      </c>
      <c r="D60" s="8">
        <v>1123099</v>
      </c>
    </row>
    <row r="61" spans="1:4" ht="25.5">
      <c r="A61" s="71" t="s">
        <v>752</v>
      </c>
      <c r="B61" s="7">
        <v>3100150</v>
      </c>
      <c r="C61" s="7" t="s">
        <v>430</v>
      </c>
      <c r="D61" s="8">
        <v>0</v>
      </c>
    </row>
    <row r="62" spans="1:4">
      <c r="A62" s="71" t="s">
        <v>752</v>
      </c>
      <c r="B62" s="7">
        <v>3100151</v>
      </c>
      <c r="C62" s="7" t="s">
        <v>431</v>
      </c>
      <c r="D62" s="8">
        <v>3555859</v>
      </c>
    </row>
    <row r="63" spans="1:4">
      <c r="A63" s="71" t="s">
        <v>752</v>
      </c>
      <c r="B63" s="7">
        <v>3100158</v>
      </c>
      <c r="C63" s="7" t="s">
        <v>770</v>
      </c>
      <c r="D63" s="8">
        <v>2314593</v>
      </c>
    </row>
    <row r="64" spans="1:4">
      <c r="A64" s="71" t="s">
        <v>753</v>
      </c>
      <c r="B64" s="7">
        <v>4800131</v>
      </c>
      <c r="C64" s="7" t="s">
        <v>770</v>
      </c>
      <c r="D64" s="8">
        <v>0</v>
      </c>
    </row>
    <row r="65" spans="1:4">
      <c r="A65" s="71" t="s">
        <v>752</v>
      </c>
      <c r="B65" s="5" t="s">
        <v>432</v>
      </c>
      <c r="C65" s="5" t="s">
        <v>433</v>
      </c>
      <c r="D65" s="6">
        <v>0</v>
      </c>
    </row>
    <row r="66" spans="1:4">
      <c r="A66" s="71" t="s">
        <v>752</v>
      </c>
      <c r="B66" s="5" t="s">
        <v>434</v>
      </c>
      <c r="C66" s="5" t="s">
        <v>435</v>
      </c>
      <c r="D66" s="6">
        <f>D67</f>
        <v>0</v>
      </c>
    </row>
    <row r="67" spans="1:4">
      <c r="A67" s="71" t="s">
        <v>753</v>
      </c>
      <c r="B67" s="7">
        <v>4800115</v>
      </c>
      <c r="C67" s="7" t="s">
        <v>436</v>
      </c>
      <c r="D67" s="8">
        <v>0</v>
      </c>
    </row>
    <row r="68" spans="1:4">
      <c r="A68" s="71" t="s">
        <v>752</v>
      </c>
      <c r="B68" s="5" t="s">
        <v>437</v>
      </c>
      <c r="C68" s="5" t="s">
        <v>438</v>
      </c>
      <c r="D68" s="6">
        <f>SUM(D69:D70)-SUM(D71:D72)</f>
        <v>705170</v>
      </c>
    </row>
    <row r="69" spans="1:4">
      <c r="A69" s="71" t="s">
        <v>752</v>
      </c>
      <c r="B69" s="7">
        <v>3100130</v>
      </c>
      <c r="C69" s="7" t="s">
        <v>439</v>
      </c>
      <c r="D69" s="8">
        <v>705170</v>
      </c>
    </row>
    <row r="70" spans="1:4">
      <c r="A70" s="71" t="s">
        <v>752</v>
      </c>
      <c r="B70" s="7">
        <v>3100131</v>
      </c>
      <c r="C70" s="7" t="s">
        <v>440</v>
      </c>
      <c r="D70" s="8">
        <v>0</v>
      </c>
    </row>
    <row r="71" spans="1:4">
      <c r="A71" s="71" t="s">
        <v>753</v>
      </c>
      <c r="B71" s="7">
        <v>4800230</v>
      </c>
      <c r="C71" s="7" t="s">
        <v>439</v>
      </c>
      <c r="D71" s="8">
        <v>0</v>
      </c>
    </row>
    <row r="72" spans="1:4">
      <c r="A72" s="71" t="s">
        <v>753</v>
      </c>
      <c r="B72" s="7">
        <v>4800231</v>
      </c>
      <c r="C72" s="7" t="s">
        <v>440</v>
      </c>
      <c r="D72" s="8">
        <v>0</v>
      </c>
    </row>
    <row r="73" spans="1:4">
      <c r="A73" s="71" t="s">
        <v>752</v>
      </c>
      <c r="B73" s="5" t="s">
        <v>441</v>
      </c>
      <c r="C73" s="5" t="s">
        <v>442</v>
      </c>
      <c r="D73" s="6">
        <f>SUM(D74:D76)-SUM(D77:D79)</f>
        <v>207547</v>
      </c>
    </row>
    <row r="74" spans="1:4">
      <c r="A74" s="71" t="s">
        <v>752</v>
      </c>
      <c r="B74" s="7">
        <v>3100132</v>
      </c>
      <c r="C74" s="7" t="s">
        <v>443</v>
      </c>
      <c r="D74" s="8">
        <v>0</v>
      </c>
    </row>
    <row r="75" spans="1:4">
      <c r="A75" s="71" t="s">
        <v>752</v>
      </c>
      <c r="B75" s="7">
        <v>3100133</v>
      </c>
      <c r="C75" s="7" t="s">
        <v>444</v>
      </c>
      <c r="D75" s="8">
        <v>23097</v>
      </c>
    </row>
    <row r="76" spans="1:4">
      <c r="A76" s="71" t="s">
        <v>752</v>
      </c>
      <c r="B76" s="7">
        <v>3100134</v>
      </c>
      <c r="C76" s="7" t="s">
        <v>445</v>
      </c>
      <c r="D76" s="8">
        <v>184450</v>
      </c>
    </row>
    <row r="77" spans="1:4">
      <c r="A77" s="71" t="s">
        <v>753</v>
      </c>
      <c r="B77" s="7">
        <v>4800232</v>
      </c>
      <c r="C77" s="7" t="s">
        <v>443</v>
      </c>
      <c r="D77" s="8">
        <v>0</v>
      </c>
    </row>
    <row r="78" spans="1:4">
      <c r="A78" s="71" t="s">
        <v>753</v>
      </c>
      <c r="B78" s="7">
        <v>4800233</v>
      </c>
      <c r="C78" s="7" t="s">
        <v>446</v>
      </c>
      <c r="D78" s="8">
        <v>0</v>
      </c>
    </row>
    <row r="79" spans="1:4">
      <c r="A79" s="71" t="s">
        <v>753</v>
      </c>
      <c r="B79" s="7">
        <v>4800234</v>
      </c>
      <c r="C79" s="7" t="s">
        <v>445</v>
      </c>
      <c r="D79" s="8">
        <v>0</v>
      </c>
    </row>
    <row r="80" spans="1:4">
      <c r="A80" s="71" t="s">
        <v>752</v>
      </c>
      <c r="B80" s="5" t="s">
        <v>447</v>
      </c>
      <c r="C80" s="5" t="s">
        <v>448</v>
      </c>
      <c r="D80" s="6">
        <f>SUM(D81:D82)-SUM(D83:D84)</f>
        <v>556794</v>
      </c>
    </row>
    <row r="81" spans="1:4">
      <c r="A81" s="71" t="s">
        <v>752</v>
      </c>
      <c r="B81" s="7">
        <v>3100135</v>
      </c>
      <c r="C81" s="7" t="s">
        <v>449</v>
      </c>
      <c r="D81" s="8">
        <v>51656</v>
      </c>
    </row>
    <row r="82" spans="1:4">
      <c r="A82" s="71" t="s">
        <v>752</v>
      </c>
      <c r="B82" s="7">
        <v>3100136</v>
      </c>
      <c r="C82" s="7" t="s">
        <v>450</v>
      </c>
      <c r="D82" s="8">
        <v>505138</v>
      </c>
    </row>
    <row r="83" spans="1:4">
      <c r="A83" s="71" t="s">
        <v>753</v>
      </c>
      <c r="B83" s="7">
        <v>4800235</v>
      </c>
      <c r="C83" s="7" t="s">
        <v>451</v>
      </c>
      <c r="D83" s="8">
        <v>0</v>
      </c>
    </row>
    <row r="84" spans="1:4">
      <c r="A84" s="71" t="s">
        <v>753</v>
      </c>
      <c r="B84" s="7">
        <v>4800236</v>
      </c>
      <c r="C84" s="7" t="s">
        <v>450</v>
      </c>
      <c r="D84" s="8">
        <v>0</v>
      </c>
    </row>
    <row r="85" spans="1:4">
      <c r="A85" s="71" t="s">
        <v>752</v>
      </c>
      <c r="B85" s="5" t="s">
        <v>452</v>
      </c>
      <c r="C85" s="5" t="s">
        <v>453</v>
      </c>
      <c r="D85" s="6">
        <f>SUM(D86:D87)-SUM(D88:D89)</f>
        <v>702164</v>
      </c>
    </row>
    <row r="86" spans="1:4">
      <c r="A86" s="71" t="s">
        <v>752</v>
      </c>
      <c r="B86" s="7">
        <v>3101070</v>
      </c>
      <c r="C86" s="7" t="s">
        <v>454</v>
      </c>
      <c r="D86" s="8">
        <v>307601</v>
      </c>
    </row>
    <row r="87" spans="1:4">
      <c r="A87" s="71" t="s">
        <v>752</v>
      </c>
      <c r="B87" s="7">
        <v>3100137</v>
      </c>
      <c r="C87" s="7" t="s">
        <v>455</v>
      </c>
      <c r="D87" s="8">
        <v>394563</v>
      </c>
    </row>
    <row r="88" spans="1:4">
      <c r="A88" s="71" t="s">
        <v>753</v>
      </c>
      <c r="B88" s="7">
        <v>4800237</v>
      </c>
      <c r="C88" s="7" t="s">
        <v>455</v>
      </c>
      <c r="D88" s="8">
        <v>0</v>
      </c>
    </row>
    <row r="89" spans="1:4">
      <c r="A89" s="71" t="s">
        <v>753</v>
      </c>
      <c r="B89" s="7">
        <v>4800470</v>
      </c>
      <c r="C89" s="7" t="s">
        <v>454</v>
      </c>
      <c r="D89" s="8">
        <v>0</v>
      </c>
    </row>
    <row r="90" spans="1:4">
      <c r="A90" s="71" t="s">
        <v>752</v>
      </c>
      <c r="B90" s="5" t="s">
        <v>456</v>
      </c>
      <c r="C90" s="5" t="s">
        <v>457</v>
      </c>
      <c r="D90" s="6">
        <f>D91-D92+D93</f>
        <v>6657</v>
      </c>
    </row>
    <row r="91" spans="1:4">
      <c r="A91" s="71" t="s">
        <v>752</v>
      </c>
      <c r="B91" s="7">
        <v>3100138</v>
      </c>
      <c r="C91" s="7" t="s">
        <v>458</v>
      </c>
      <c r="D91" s="8">
        <v>6657</v>
      </c>
    </row>
    <row r="92" spans="1:4">
      <c r="A92" s="71" t="s">
        <v>753</v>
      </c>
      <c r="B92" s="7">
        <v>4800238</v>
      </c>
      <c r="C92" s="7" t="s">
        <v>458</v>
      </c>
      <c r="D92" s="8">
        <v>0</v>
      </c>
    </row>
    <row r="93" spans="1:4">
      <c r="A93" s="71" t="s">
        <v>752</v>
      </c>
      <c r="B93" s="7">
        <v>3100145</v>
      </c>
      <c r="C93" s="7" t="s">
        <v>459</v>
      </c>
      <c r="D93" s="8">
        <v>0</v>
      </c>
    </row>
    <row r="94" spans="1:4" ht="25.5">
      <c r="A94" s="4">
        <v>21</v>
      </c>
      <c r="B94" s="5" t="s">
        <v>460</v>
      </c>
      <c r="C94" s="4" t="s">
        <v>461</v>
      </c>
      <c r="D94" s="6">
        <f>D95+D109</f>
        <v>8679881</v>
      </c>
    </row>
    <row r="95" spans="1:4" ht="25.5">
      <c r="A95" s="4" t="s">
        <v>751</v>
      </c>
      <c r="B95" s="5" t="s">
        <v>462</v>
      </c>
      <c r="C95" s="5" t="s">
        <v>463</v>
      </c>
      <c r="D95" s="6">
        <f>D96+D99+D102+D105</f>
        <v>8039891</v>
      </c>
    </row>
    <row r="96" spans="1:4">
      <c r="A96" s="71" t="s">
        <v>752</v>
      </c>
      <c r="B96" s="5" t="s">
        <v>464</v>
      </c>
      <c r="C96" s="5" t="s">
        <v>465</v>
      </c>
      <c r="D96" s="6">
        <f>D97+D98</f>
        <v>1017539</v>
      </c>
    </row>
    <row r="97" spans="1:4">
      <c r="A97" s="71" t="s">
        <v>752</v>
      </c>
      <c r="B97" s="7">
        <v>3100201</v>
      </c>
      <c r="C97" s="7" t="s">
        <v>466</v>
      </c>
      <c r="D97" s="8">
        <v>1017539</v>
      </c>
    </row>
    <row r="98" spans="1:4">
      <c r="A98" s="71" t="s">
        <v>752</v>
      </c>
      <c r="B98" s="7">
        <v>3100255</v>
      </c>
      <c r="C98" s="7" t="s">
        <v>772</v>
      </c>
      <c r="D98" s="8">
        <v>0</v>
      </c>
    </row>
    <row r="99" spans="1:4">
      <c r="A99" s="71" t="s">
        <v>752</v>
      </c>
      <c r="B99" s="5" t="s">
        <v>467</v>
      </c>
      <c r="C99" s="5" t="s">
        <v>468</v>
      </c>
      <c r="D99" s="6">
        <f>SUM(D100:D101)</f>
        <v>2229520</v>
      </c>
    </row>
    <row r="100" spans="1:4">
      <c r="A100" s="71" t="s">
        <v>752</v>
      </c>
      <c r="B100" s="7">
        <v>3100205</v>
      </c>
      <c r="C100" s="7" t="s">
        <v>469</v>
      </c>
      <c r="D100" s="8">
        <v>388052</v>
      </c>
    </row>
    <row r="101" spans="1:4">
      <c r="A101" s="71" t="s">
        <v>752</v>
      </c>
      <c r="B101" s="7">
        <v>3100206</v>
      </c>
      <c r="C101" s="7" t="s">
        <v>470</v>
      </c>
      <c r="D101" s="8">
        <v>1841468</v>
      </c>
    </row>
    <row r="102" spans="1:4">
      <c r="A102" s="71" t="s">
        <v>752</v>
      </c>
      <c r="B102" s="5" t="s">
        <v>471</v>
      </c>
      <c r="C102" s="5" t="s">
        <v>472</v>
      </c>
      <c r="D102" s="6">
        <f>D103+D104</f>
        <v>4444385</v>
      </c>
    </row>
    <row r="103" spans="1:4">
      <c r="A103" s="71" t="s">
        <v>752</v>
      </c>
      <c r="B103" s="7">
        <v>3100203</v>
      </c>
      <c r="C103" s="7" t="s">
        <v>473</v>
      </c>
      <c r="D103" s="8">
        <v>4444385</v>
      </c>
    </row>
    <row r="104" spans="1:4">
      <c r="A104" s="71" t="s">
        <v>752</v>
      </c>
      <c r="B104" s="7">
        <v>3100256</v>
      </c>
      <c r="C104" s="7" t="s">
        <v>506</v>
      </c>
      <c r="D104" s="8">
        <v>0</v>
      </c>
    </row>
    <row r="105" spans="1:4">
      <c r="A105" s="71" t="s">
        <v>752</v>
      </c>
      <c r="B105" s="5" t="s">
        <v>474</v>
      </c>
      <c r="C105" s="5" t="s">
        <v>475</v>
      </c>
      <c r="D105" s="6">
        <f>SUM(D106:D108)</f>
        <v>348447</v>
      </c>
    </row>
    <row r="106" spans="1:4">
      <c r="A106" s="71" t="s">
        <v>752</v>
      </c>
      <c r="B106" s="7">
        <v>3100204</v>
      </c>
      <c r="C106" s="7" t="s">
        <v>476</v>
      </c>
      <c r="D106" s="8">
        <v>348447</v>
      </c>
    </row>
    <row r="107" spans="1:4">
      <c r="A107" s="71" t="s">
        <v>752</v>
      </c>
      <c r="B107" s="7">
        <v>3100207</v>
      </c>
      <c r="C107" s="7" t="s">
        <v>477</v>
      </c>
      <c r="D107" s="8">
        <v>0</v>
      </c>
    </row>
    <row r="108" spans="1:4">
      <c r="A108" s="71" t="s">
        <v>752</v>
      </c>
      <c r="B108" s="7">
        <v>3100208</v>
      </c>
      <c r="C108" s="7" t="s">
        <v>478</v>
      </c>
      <c r="D108" s="8">
        <v>0</v>
      </c>
    </row>
    <row r="109" spans="1:4" ht="25.5">
      <c r="A109" s="4" t="s">
        <v>751</v>
      </c>
      <c r="B109" s="5" t="s">
        <v>479</v>
      </c>
      <c r="C109" s="5" t="s">
        <v>480</v>
      </c>
      <c r="D109" s="6">
        <f>D110+D113+D116+D119</f>
        <v>639990</v>
      </c>
    </row>
    <row r="110" spans="1:4">
      <c r="A110" s="71" t="s">
        <v>752</v>
      </c>
      <c r="B110" s="5" t="s">
        <v>481</v>
      </c>
      <c r="C110" s="5" t="s">
        <v>482</v>
      </c>
      <c r="D110" s="6">
        <f>D111-D112</f>
        <v>254080</v>
      </c>
    </row>
    <row r="111" spans="1:4">
      <c r="A111" s="71" t="s">
        <v>752</v>
      </c>
      <c r="B111" s="7">
        <v>3100250</v>
      </c>
      <c r="C111" s="7" t="s">
        <v>483</v>
      </c>
      <c r="D111" s="8">
        <v>254080</v>
      </c>
    </row>
    <row r="112" spans="1:4">
      <c r="A112" s="71" t="s">
        <v>753</v>
      </c>
      <c r="B112" s="7">
        <v>4800350</v>
      </c>
      <c r="C112" s="7" t="s">
        <v>484</v>
      </c>
      <c r="D112" s="8">
        <v>0</v>
      </c>
    </row>
    <row r="113" spans="1:4">
      <c r="A113" s="71" t="s">
        <v>752</v>
      </c>
      <c r="B113" s="5" t="s">
        <v>485</v>
      </c>
      <c r="C113" s="5" t="s">
        <v>486</v>
      </c>
      <c r="D113" s="6">
        <f>D114-D115</f>
        <v>121767</v>
      </c>
    </row>
    <row r="114" spans="1:4">
      <c r="A114" s="71" t="s">
        <v>752</v>
      </c>
      <c r="B114" s="7">
        <v>3100254</v>
      </c>
      <c r="C114" s="7" t="s">
        <v>487</v>
      </c>
      <c r="D114" s="8">
        <v>121767</v>
      </c>
    </row>
    <row r="115" spans="1:4">
      <c r="A115" s="71" t="s">
        <v>753</v>
      </c>
      <c r="B115" s="7">
        <v>4800354</v>
      </c>
      <c r="C115" s="7" t="s">
        <v>488</v>
      </c>
      <c r="D115" s="8">
        <v>0</v>
      </c>
    </row>
    <row r="116" spans="1:4">
      <c r="A116" s="71" t="s">
        <v>752</v>
      </c>
      <c r="B116" s="5" t="s">
        <v>489</v>
      </c>
      <c r="C116" s="5" t="s">
        <v>490</v>
      </c>
      <c r="D116" s="6">
        <f>D117-D118</f>
        <v>264143</v>
      </c>
    </row>
    <row r="117" spans="1:4">
      <c r="A117" s="71" t="s">
        <v>752</v>
      </c>
      <c r="B117" s="7">
        <v>3100251</v>
      </c>
      <c r="C117" s="7" t="s">
        <v>491</v>
      </c>
      <c r="D117" s="8">
        <v>264143</v>
      </c>
    </row>
    <row r="118" spans="1:4">
      <c r="A118" s="71" t="s">
        <v>753</v>
      </c>
      <c r="B118" s="7">
        <v>4800351</v>
      </c>
      <c r="C118" s="7" t="s">
        <v>491</v>
      </c>
      <c r="D118" s="8">
        <v>0</v>
      </c>
    </row>
    <row r="119" spans="1:4">
      <c r="A119" s="71" t="s">
        <v>752</v>
      </c>
      <c r="B119" s="5" t="s">
        <v>492</v>
      </c>
      <c r="C119" s="5" t="s">
        <v>493</v>
      </c>
      <c r="D119" s="6">
        <f>D120-D121</f>
        <v>0</v>
      </c>
    </row>
    <row r="120" spans="1:4">
      <c r="A120" s="71" t="s">
        <v>752</v>
      </c>
      <c r="B120" s="7">
        <v>3100253</v>
      </c>
      <c r="C120" s="7" t="s">
        <v>494</v>
      </c>
      <c r="D120" s="8">
        <v>0</v>
      </c>
    </row>
    <row r="121" spans="1:4">
      <c r="A121" s="71" t="s">
        <v>753</v>
      </c>
      <c r="B121" s="7">
        <v>4800353</v>
      </c>
      <c r="C121" s="7" t="s">
        <v>495</v>
      </c>
      <c r="D121" s="8">
        <v>0</v>
      </c>
    </row>
    <row r="122" spans="1:4">
      <c r="A122" s="4">
        <v>22</v>
      </c>
      <c r="B122" s="5" t="s">
        <v>496</v>
      </c>
      <c r="C122" s="4" t="s">
        <v>497</v>
      </c>
      <c r="D122" s="6">
        <f>SUM(D123:D130)</f>
        <v>45056933</v>
      </c>
    </row>
    <row r="123" spans="1:4">
      <c r="A123" s="71" t="s">
        <v>752</v>
      </c>
      <c r="B123" s="7">
        <v>3100473</v>
      </c>
      <c r="C123" s="7" t="s">
        <v>498</v>
      </c>
      <c r="D123" s="8">
        <v>32513593</v>
      </c>
    </row>
    <row r="124" spans="1:4">
      <c r="A124" s="71" t="s">
        <v>752</v>
      </c>
      <c r="B124" s="7">
        <v>3100474</v>
      </c>
      <c r="C124" s="7" t="s">
        <v>499</v>
      </c>
      <c r="D124" s="8">
        <v>4912148</v>
      </c>
    </row>
    <row r="125" spans="1:4">
      <c r="A125" s="71" t="s">
        <v>752</v>
      </c>
      <c r="B125" s="7">
        <v>3100475</v>
      </c>
      <c r="C125" s="7" t="s">
        <v>500</v>
      </c>
      <c r="D125" s="8">
        <v>2884911</v>
      </c>
    </row>
    <row r="126" spans="1:4">
      <c r="A126" s="71" t="s">
        <v>752</v>
      </c>
      <c r="B126" s="7">
        <v>3100476</v>
      </c>
      <c r="C126" s="7" t="s">
        <v>501</v>
      </c>
      <c r="D126" s="8">
        <v>0</v>
      </c>
    </row>
    <row r="127" spans="1:4">
      <c r="A127" s="71" t="s">
        <v>752</v>
      </c>
      <c r="B127" s="7">
        <v>3100480</v>
      </c>
      <c r="C127" s="7" t="s">
        <v>502</v>
      </c>
      <c r="D127" s="8">
        <v>3453254</v>
      </c>
    </row>
    <row r="128" spans="1:4">
      <c r="A128" s="71" t="s">
        <v>752</v>
      </c>
      <c r="B128" s="7">
        <v>3100481</v>
      </c>
      <c r="C128" s="7" t="s">
        <v>503</v>
      </c>
      <c r="D128" s="8">
        <v>507683</v>
      </c>
    </row>
    <row r="129" spans="1:4">
      <c r="A129" s="71" t="s">
        <v>752</v>
      </c>
      <c r="B129" s="7">
        <v>3100482</v>
      </c>
      <c r="C129" s="7" t="s">
        <v>504</v>
      </c>
      <c r="D129" s="8">
        <v>785344</v>
      </c>
    </row>
    <row r="130" spans="1:4">
      <c r="A130" s="71" t="s">
        <v>752</v>
      </c>
      <c r="B130" s="7">
        <v>3100483</v>
      </c>
      <c r="C130" s="7" t="s">
        <v>505</v>
      </c>
      <c r="D130" s="8">
        <v>0</v>
      </c>
    </row>
    <row r="131" spans="1:4">
      <c r="A131" s="4">
        <v>23</v>
      </c>
      <c r="B131" s="5" t="s">
        <v>1241</v>
      </c>
      <c r="C131" s="4" t="s">
        <v>1242</v>
      </c>
      <c r="D131" s="6">
        <f>SUM(D132:D133)</f>
        <v>68873991</v>
      </c>
    </row>
    <row r="132" spans="1:4">
      <c r="A132" s="71" t="s">
        <v>752</v>
      </c>
      <c r="B132" s="7">
        <v>3100404</v>
      </c>
      <c r="C132" s="7" t="s">
        <v>1243</v>
      </c>
      <c r="D132" s="8">
        <v>66542368</v>
      </c>
    </row>
    <row r="133" spans="1:4">
      <c r="A133" s="71" t="s">
        <v>752</v>
      </c>
      <c r="B133" s="7">
        <v>3100479</v>
      </c>
      <c r="C133" s="7" t="s">
        <v>1244</v>
      </c>
      <c r="D133" s="8">
        <v>2331623</v>
      </c>
    </row>
    <row r="134" spans="1:4">
      <c r="A134" s="4">
        <v>24</v>
      </c>
      <c r="B134" s="5" t="s">
        <v>1245</v>
      </c>
      <c r="C134" s="4" t="s">
        <v>1246</v>
      </c>
      <c r="D134" s="6">
        <v>0</v>
      </c>
    </row>
    <row r="135" spans="1:4">
      <c r="A135" s="4">
        <v>25</v>
      </c>
      <c r="B135" s="5" t="s">
        <v>1247</v>
      </c>
      <c r="C135" s="4" t="s">
        <v>1248</v>
      </c>
      <c r="D135" s="6">
        <f>D136+D143</f>
        <v>16233315</v>
      </c>
    </row>
    <row r="136" spans="1:4">
      <c r="A136" s="4">
        <v>25.1</v>
      </c>
      <c r="B136" s="3"/>
      <c r="C136" s="4" t="s">
        <v>1249</v>
      </c>
      <c r="D136" s="6">
        <f>SUM(D137:D142)</f>
        <v>16233315</v>
      </c>
    </row>
    <row r="137" spans="1:4">
      <c r="A137" s="71" t="s">
        <v>752</v>
      </c>
      <c r="B137" s="7">
        <v>3100419</v>
      </c>
      <c r="C137" s="7" t="s">
        <v>1250</v>
      </c>
      <c r="D137" s="8">
        <v>8900687</v>
      </c>
    </row>
    <row r="138" spans="1:4">
      <c r="A138" s="71" t="s">
        <v>752</v>
      </c>
      <c r="B138" s="7">
        <v>3100484</v>
      </c>
      <c r="C138" s="7" t="s">
        <v>217</v>
      </c>
      <c r="D138" s="8">
        <v>1706025</v>
      </c>
    </row>
    <row r="139" spans="1:4">
      <c r="A139" s="71" t="s">
        <v>752</v>
      </c>
      <c r="B139" s="7">
        <v>3100485</v>
      </c>
      <c r="C139" s="7" t="s">
        <v>218</v>
      </c>
      <c r="D139" s="8">
        <v>1857172</v>
      </c>
    </row>
    <row r="140" spans="1:4" ht="25.5">
      <c r="A140" s="71" t="s">
        <v>752</v>
      </c>
      <c r="B140" s="7">
        <v>3100487</v>
      </c>
      <c r="C140" s="7" t="s">
        <v>219</v>
      </c>
      <c r="D140" s="8">
        <v>0</v>
      </c>
    </row>
    <row r="141" spans="1:4">
      <c r="A141" s="71" t="s">
        <v>752</v>
      </c>
      <c r="B141" s="7">
        <v>3100488</v>
      </c>
      <c r="C141" s="7" t="s">
        <v>220</v>
      </c>
      <c r="D141" s="8">
        <v>0</v>
      </c>
    </row>
    <row r="142" spans="1:4">
      <c r="A142" s="71" t="s">
        <v>752</v>
      </c>
      <c r="B142" s="7">
        <v>3100405</v>
      </c>
      <c r="C142" s="7" t="s">
        <v>221</v>
      </c>
      <c r="D142" s="8">
        <v>3769431</v>
      </c>
    </row>
    <row r="143" spans="1:4">
      <c r="A143" s="4">
        <v>25.2</v>
      </c>
      <c r="B143" s="3"/>
      <c r="C143" s="4" t="s">
        <v>222</v>
      </c>
      <c r="D143" s="6">
        <f>D144+D145+D146+D147+D148</f>
        <v>0</v>
      </c>
    </row>
    <row r="144" spans="1:4">
      <c r="A144" s="71" t="s">
        <v>752</v>
      </c>
      <c r="B144" s="7">
        <v>3100355</v>
      </c>
      <c r="C144" s="7" t="s">
        <v>223</v>
      </c>
      <c r="D144" s="8">
        <v>0</v>
      </c>
    </row>
    <row r="145" spans="1:4">
      <c r="A145" s="71" t="s">
        <v>752</v>
      </c>
      <c r="B145" s="7">
        <v>3100356</v>
      </c>
      <c r="C145" s="7" t="s">
        <v>224</v>
      </c>
      <c r="D145" s="8">
        <v>0</v>
      </c>
    </row>
    <row r="146" spans="1:4">
      <c r="A146" s="71" t="s">
        <v>752</v>
      </c>
      <c r="B146" s="7">
        <v>3100357</v>
      </c>
      <c r="C146" s="7" t="s">
        <v>225</v>
      </c>
      <c r="D146" s="8">
        <v>0</v>
      </c>
    </row>
    <row r="147" spans="1:4" ht="25.5">
      <c r="A147" s="71" t="s">
        <v>752</v>
      </c>
      <c r="B147" s="7">
        <v>3100379</v>
      </c>
      <c r="C147" s="7" t="s">
        <v>226</v>
      </c>
      <c r="D147" s="8">
        <v>0</v>
      </c>
    </row>
    <row r="148" spans="1:4" ht="25.5">
      <c r="A148" s="71" t="s">
        <v>752</v>
      </c>
      <c r="B148" s="7">
        <v>3101837</v>
      </c>
      <c r="C148" s="7" t="s">
        <v>1283</v>
      </c>
      <c r="D148" s="8">
        <v>0</v>
      </c>
    </row>
    <row r="149" spans="1:4">
      <c r="A149" s="4">
        <v>26</v>
      </c>
      <c r="B149" s="5" t="s">
        <v>227</v>
      </c>
      <c r="C149" s="4" t="s">
        <v>228</v>
      </c>
      <c r="D149" s="6">
        <f>SUM(D150:D153)</f>
        <v>1943687</v>
      </c>
    </row>
    <row r="150" spans="1:4">
      <c r="A150" s="71" t="s">
        <v>752</v>
      </c>
      <c r="B150" s="7">
        <v>3100332</v>
      </c>
      <c r="C150" s="7" t="s">
        <v>229</v>
      </c>
      <c r="D150" s="8">
        <v>402332</v>
      </c>
    </row>
    <row r="151" spans="1:4" ht="25.5">
      <c r="A151" s="71" t="s">
        <v>752</v>
      </c>
      <c r="B151" s="7">
        <v>3100338</v>
      </c>
      <c r="C151" s="7" t="s">
        <v>230</v>
      </c>
      <c r="D151" s="8">
        <v>1541355</v>
      </c>
    </row>
    <row r="152" spans="1:4" ht="25.5">
      <c r="A152" s="71" t="s">
        <v>752</v>
      </c>
      <c r="B152" s="7">
        <v>3102105</v>
      </c>
      <c r="C152" s="7" t="s">
        <v>1275</v>
      </c>
      <c r="D152" s="8">
        <v>0</v>
      </c>
    </row>
    <row r="153" spans="1:4" ht="25.5">
      <c r="A153" s="71" t="s">
        <v>752</v>
      </c>
      <c r="B153" s="7">
        <v>3102106</v>
      </c>
      <c r="C153" s="7" t="s">
        <v>1276</v>
      </c>
      <c r="D153" s="8">
        <v>0</v>
      </c>
    </row>
    <row r="154" spans="1:4">
      <c r="A154" s="4">
        <v>27</v>
      </c>
      <c r="B154" s="5" t="s">
        <v>231</v>
      </c>
      <c r="C154" s="4" t="s">
        <v>232</v>
      </c>
      <c r="D154" s="6">
        <f>SUM(D155:D159)</f>
        <v>11482826</v>
      </c>
    </row>
    <row r="155" spans="1:4">
      <c r="A155" s="71" t="s">
        <v>752</v>
      </c>
      <c r="B155" s="7">
        <v>3100462</v>
      </c>
      <c r="C155" s="7" t="s">
        <v>233</v>
      </c>
      <c r="D155" s="8">
        <v>9453977</v>
      </c>
    </row>
    <row r="156" spans="1:4">
      <c r="A156" s="71" t="s">
        <v>752</v>
      </c>
      <c r="B156" s="7">
        <v>3100464</v>
      </c>
      <c r="C156" s="7" t="s">
        <v>234</v>
      </c>
      <c r="D156" s="8">
        <v>2028849</v>
      </c>
    </row>
    <row r="157" spans="1:4">
      <c r="A157" s="71" t="s">
        <v>752</v>
      </c>
      <c r="B157" s="7">
        <v>3101827</v>
      </c>
      <c r="C157" s="7" t="s">
        <v>1061</v>
      </c>
      <c r="D157" s="8">
        <v>0</v>
      </c>
    </row>
    <row r="158" spans="1:4" ht="25.5">
      <c r="A158" s="71" t="s">
        <v>752</v>
      </c>
      <c r="B158" s="7">
        <v>3101832</v>
      </c>
      <c r="C158" s="7" t="s">
        <v>1278</v>
      </c>
      <c r="D158" s="8">
        <v>0</v>
      </c>
    </row>
    <row r="159" spans="1:4" ht="25.5">
      <c r="A159" s="71" t="s">
        <v>752</v>
      </c>
      <c r="B159" s="7">
        <v>3101833</v>
      </c>
      <c r="C159" s="7" t="s">
        <v>1279</v>
      </c>
      <c r="D159" s="8">
        <v>0</v>
      </c>
    </row>
    <row r="160" spans="1:4">
      <c r="A160" s="4">
        <v>28</v>
      </c>
      <c r="B160" s="5" t="s">
        <v>235</v>
      </c>
      <c r="C160" s="4" t="s">
        <v>236</v>
      </c>
      <c r="D160" s="6">
        <f>SUM(D161:D166)</f>
        <v>0</v>
      </c>
    </row>
    <row r="161" spans="1:4">
      <c r="A161" s="71" t="s">
        <v>752</v>
      </c>
      <c r="B161" s="7">
        <v>3100395</v>
      </c>
      <c r="C161" s="7" t="s">
        <v>927</v>
      </c>
      <c r="D161" s="8">
        <v>0</v>
      </c>
    </row>
    <row r="162" spans="1:4">
      <c r="A162" s="71" t="s">
        <v>752</v>
      </c>
      <c r="B162" s="7">
        <v>3100396</v>
      </c>
      <c r="C162" s="7" t="s">
        <v>928</v>
      </c>
      <c r="D162" s="8">
        <v>0</v>
      </c>
    </row>
    <row r="163" spans="1:4" ht="25.5">
      <c r="A163" s="71" t="s">
        <v>752</v>
      </c>
      <c r="B163" s="7">
        <v>3100397</v>
      </c>
      <c r="C163" s="7" t="s">
        <v>929</v>
      </c>
      <c r="D163" s="8">
        <v>0</v>
      </c>
    </row>
    <row r="164" spans="1:4" ht="25.5">
      <c r="A164" s="71" t="s">
        <v>752</v>
      </c>
      <c r="B164" s="7">
        <v>3100398</v>
      </c>
      <c r="C164" s="7" t="s">
        <v>930</v>
      </c>
      <c r="D164" s="8">
        <v>0</v>
      </c>
    </row>
    <row r="165" spans="1:4">
      <c r="A165" s="71" t="s">
        <v>752</v>
      </c>
      <c r="B165" s="7">
        <v>3100393</v>
      </c>
      <c r="C165" s="7" t="s">
        <v>931</v>
      </c>
      <c r="D165" s="8">
        <v>0</v>
      </c>
    </row>
    <row r="166" spans="1:4">
      <c r="A166" s="71" t="s">
        <v>752</v>
      </c>
      <c r="B166" s="7">
        <v>3100394</v>
      </c>
      <c r="C166" s="7" t="s">
        <v>932</v>
      </c>
      <c r="D166" s="8">
        <v>0</v>
      </c>
    </row>
    <row r="167" spans="1:4">
      <c r="A167" s="4">
        <v>29</v>
      </c>
      <c r="B167" s="5" t="s">
        <v>237</v>
      </c>
      <c r="C167" s="4" t="s">
        <v>238</v>
      </c>
      <c r="D167" s="6">
        <f>SUM(D168:D172)</f>
        <v>9502930</v>
      </c>
    </row>
    <row r="168" spans="1:4">
      <c r="A168" s="71" t="s">
        <v>752</v>
      </c>
      <c r="B168" s="7">
        <v>3100415</v>
      </c>
      <c r="C168" s="7" t="s">
        <v>239</v>
      </c>
      <c r="D168" s="8">
        <v>0</v>
      </c>
    </row>
    <row r="169" spans="1:4">
      <c r="A169" s="71" t="s">
        <v>752</v>
      </c>
      <c r="B169" s="7">
        <v>3101801</v>
      </c>
      <c r="C169" s="7" t="s">
        <v>240</v>
      </c>
      <c r="D169" s="8">
        <v>7257123</v>
      </c>
    </row>
    <row r="170" spans="1:4">
      <c r="A170" s="71" t="s">
        <v>752</v>
      </c>
      <c r="B170" s="7">
        <v>3101802</v>
      </c>
      <c r="C170" s="7" t="s">
        <v>241</v>
      </c>
      <c r="D170" s="8">
        <v>38763</v>
      </c>
    </row>
    <row r="171" spans="1:4">
      <c r="A171" s="71" t="s">
        <v>752</v>
      </c>
      <c r="B171" s="7">
        <v>3101803</v>
      </c>
      <c r="C171" s="7" t="s">
        <v>242</v>
      </c>
      <c r="D171" s="8">
        <v>2121773</v>
      </c>
    </row>
    <row r="172" spans="1:4" ht="38.25">
      <c r="A172" s="71" t="s">
        <v>752</v>
      </c>
      <c r="B172" s="7">
        <v>3101834</v>
      </c>
      <c r="C172" s="7" t="s">
        <v>1280</v>
      </c>
      <c r="D172" s="8">
        <v>85271</v>
      </c>
    </row>
    <row r="173" spans="1:4">
      <c r="A173" s="4">
        <v>30</v>
      </c>
      <c r="B173" s="5" t="s">
        <v>243</v>
      </c>
      <c r="C173" s="4" t="s">
        <v>244</v>
      </c>
      <c r="D173" s="6">
        <v>0</v>
      </c>
    </row>
    <row r="174" spans="1:4">
      <c r="A174" s="4">
        <v>31</v>
      </c>
      <c r="B174" s="5" t="s">
        <v>245</v>
      </c>
      <c r="C174" s="4" t="s">
        <v>246</v>
      </c>
      <c r="D174" s="6">
        <f>D175+D182</f>
        <v>50299887</v>
      </c>
    </row>
    <row r="175" spans="1:4">
      <c r="A175" s="4">
        <v>31.1</v>
      </c>
      <c r="B175" s="3"/>
      <c r="C175" s="4" t="s">
        <v>247</v>
      </c>
      <c r="D175" s="6">
        <f>SUM(D176:D181)</f>
        <v>50299887</v>
      </c>
    </row>
    <row r="176" spans="1:4">
      <c r="A176" s="71" t="s">
        <v>752</v>
      </c>
      <c r="B176" s="7">
        <v>3100460</v>
      </c>
      <c r="C176" s="7" t="s">
        <v>248</v>
      </c>
      <c r="D176" s="8">
        <v>0</v>
      </c>
    </row>
    <row r="177" spans="1:4">
      <c r="A177" s="71" t="s">
        <v>752</v>
      </c>
      <c r="B177" s="7">
        <v>3100471</v>
      </c>
      <c r="C177" s="7" t="s">
        <v>556</v>
      </c>
      <c r="D177" s="8">
        <v>21379962</v>
      </c>
    </row>
    <row r="178" spans="1:4">
      <c r="A178" s="71" t="s">
        <v>752</v>
      </c>
      <c r="B178" s="7">
        <v>3100472</v>
      </c>
      <c r="C178" s="7" t="s">
        <v>557</v>
      </c>
      <c r="D178" s="8">
        <v>9710421</v>
      </c>
    </row>
    <row r="179" spans="1:4">
      <c r="A179" s="71" t="s">
        <v>752</v>
      </c>
      <c r="B179" s="7">
        <v>3100478</v>
      </c>
      <c r="C179" s="7" t="s">
        <v>558</v>
      </c>
      <c r="D179" s="8">
        <v>19209504</v>
      </c>
    </row>
    <row r="180" spans="1:4" ht="25.5">
      <c r="A180" s="71" t="s">
        <v>752</v>
      </c>
      <c r="B180" s="7">
        <v>3100486</v>
      </c>
      <c r="C180" s="7" t="s">
        <v>559</v>
      </c>
      <c r="D180" s="8">
        <v>0</v>
      </c>
    </row>
    <row r="181" spans="1:4">
      <c r="A181" s="71" t="s">
        <v>752</v>
      </c>
      <c r="B181" s="7">
        <v>3101831</v>
      </c>
      <c r="C181" s="7" t="s">
        <v>249</v>
      </c>
      <c r="D181" s="8">
        <v>0</v>
      </c>
    </row>
    <row r="182" spans="1:4">
      <c r="A182" s="4">
        <v>31.2</v>
      </c>
      <c r="B182" s="3"/>
      <c r="C182" s="4" t="s">
        <v>560</v>
      </c>
      <c r="D182" s="6">
        <f>SUM(D183:D193)</f>
        <v>0</v>
      </c>
    </row>
    <row r="183" spans="1:4">
      <c r="A183" s="71" t="s">
        <v>752</v>
      </c>
      <c r="B183" s="7">
        <v>3100352</v>
      </c>
      <c r="C183" s="7" t="s">
        <v>561</v>
      </c>
      <c r="D183" s="8">
        <v>0</v>
      </c>
    </row>
    <row r="184" spans="1:4">
      <c r="A184" s="71" t="s">
        <v>752</v>
      </c>
      <c r="B184" s="7">
        <v>3100353</v>
      </c>
      <c r="C184" s="7" t="s">
        <v>562</v>
      </c>
      <c r="D184" s="8">
        <v>0</v>
      </c>
    </row>
    <row r="185" spans="1:4">
      <c r="A185" s="71" t="s">
        <v>752</v>
      </c>
      <c r="B185" s="7">
        <v>3100354</v>
      </c>
      <c r="C185" s="7" t="s">
        <v>563</v>
      </c>
      <c r="D185" s="8">
        <v>0</v>
      </c>
    </row>
    <row r="186" spans="1:4">
      <c r="A186" s="71" t="s">
        <v>752</v>
      </c>
      <c r="B186" s="7">
        <v>3100358</v>
      </c>
      <c r="C186" s="7" t="s">
        <v>564</v>
      </c>
      <c r="D186" s="8">
        <v>0</v>
      </c>
    </row>
    <row r="187" spans="1:4">
      <c r="A187" s="71" t="s">
        <v>752</v>
      </c>
      <c r="B187" s="7">
        <v>3100359</v>
      </c>
      <c r="C187" s="7" t="s">
        <v>565</v>
      </c>
      <c r="D187" s="8">
        <v>0</v>
      </c>
    </row>
    <row r="188" spans="1:4">
      <c r="A188" s="71" t="s">
        <v>752</v>
      </c>
      <c r="B188" s="7">
        <v>3100360</v>
      </c>
      <c r="C188" s="7" t="s">
        <v>566</v>
      </c>
      <c r="D188" s="8">
        <v>0</v>
      </c>
    </row>
    <row r="189" spans="1:4">
      <c r="A189" s="71" t="s">
        <v>752</v>
      </c>
      <c r="B189" s="7">
        <v>3100366</v>
      </c>
      <c r="C189" s="7" t="s">
        <v>567</v>
      </c>
      <c r="D189" s="8">
        <v>0</v>
      </c>
    </row>
    <row r="190" spans="1:4">
      <c r="A190" s="71" t="s">
        <v>752</v>
      </c>
      <c r="B190" s="7">
        <v>3100378</v>
      </c>
      <c r="C190" s="7" t="s">
        <v>568</v>
      </c>
      <c r="D190" s="8">
        <v>0</v>
      </c>
    </row>
    <row r="191" spans="1:4" ht="25.5">
      <c r="A191" s="71" t="s">
        <v>752</v>
      </c>
      <c r="B191" s="7">
        <v>3100381</v>
      </c>
      <c r="C191" s="7" t="s">
        <v>569</v>
      </c>
      <c r="D191" s="8">
        <v>0</v>
      </c>
    </row>
    <row r="192" spans="1:4" ht="25.5">
      <c r="A192" s="71" t="s">
        <v>752</v>
      </c>
      <c r="B192" s="7">
        <v>3101838</v>
      </c>
      <c r="C192" s="7" t="s">
        <v>1284</v>
      </c>
      <c r="D192" s="8">
        <v>0</v>
      </c>
    </row>
    <row r="193" spans="1:4" ht="25.5">
      <c r="A193" s="71" t="s">
        <v>752</v>
      </c>
      <c r="B193" s="7">
        <v>3102103</v>
      </c>
      <c r="C193" s="7" t="s">
        <v>253</v>
      </c>
      <c r="D193" s="8">
        <v>0</v>
      </c>
    </row>
    <row r="194" spans="1:4" ht="25.5">
      <c r="A194" s="4">
        <v>32</v>
      </c>
      <c r="B194" s="5" t="s">
        <v>570</v>
      </c>
      <c r="C194" s="4" t="s">
        <v>265</v>
      </c>
      <c r="D194" s="6">
        <f>D195+D204+D218</f>
        <v>42916751</v>
      </c>
    </row>
    <row r="195" spans="1:4">
      <c r="A195" s="3"/>
      <c r="B195" s="5" t="s">
        <v>266</v>
      </c>
      <c r="C195" s="5" t="s">
        <v>267</v>
      </c>
      <c r="D195" s="6">
        <f>SUM(D196:D203)</f>
        <v>8667744</v>
      </c>
    </row>
    <row r="196" spans="1:4" ht="25.5">
      <c r="A196" s="71" t="s">
        <v>752</v>
      </c>
      <c r="B196" s="7">
        <v>3100333</v>
      </c>
      <c r="C196" s="7" t="s">
        <v>268</v>
      </c>
      <c r="D196" s="8">
        <v>7851418</v>
      </c>
    </row>
    <row r="197" spans="1:4" ht="25.5">
      <c r="A197" s="71" t="s">
        <v>752</v>
      </c>
      <c r="B197" s="7">
        <v>3100339</v>
      </c>
      <c r="C197" s="7" t="s">
        <v>269</v>
      </c>
      <c r="D197" s="8">
        <v>816326</v>
      </c>
    </row>
    <row r="198" spans="1:4" ht="25.5">
      <c r="A198" s="71" t="s">
        <v>752</v>
      </c>
      <c r="B198" s="7">
        <v>3100341</v>
      </c>
      <c r="C198" s="7" t="s">
        <v>270</v>
      </c>
      <c r="D198" s="8">
        <v>0</v>
      </c>
    </row>
    <row r="199" spans="1:4" ht="25.5">
      <c r="A199" s="71" t="s">
        <v>752</v>
      </c>
      <c r="B199" s="7">
        <v>3100375</v>
      </c>
      <c r="C199" s="7" t="s">
        <v>271</v>
      </c>
      <c r="D199" s="8">
        <v>0</v>
      </c>
    </row>
    <row r="200" spans="1:4">
      <c r="A200" s="71" t="s">
        <v>752</v>
      </c>
      <c r="B200" s="7">
        <v>3100376</v>
      </c>
      <c r="C200" s="7" t="s">
        <v>580</v>
      </c>
      <c r="D200" s="8">
        <v>0</v>
      </c>
    </row>
    <row r="201" spans="1:4" ht="25.5">
      <c r="A201" s="71" t="s">
        <v>752</v>
      </c>
      <c r="B201" s="7">
        <v>3100383</v>
      </c>
      <c r="C201" s="7" t="s">
        <v>804</v>
      </c>
      <c r="D201" s="8">
        <v>0</v>
      </c>
    </row>
    <row r="202" spans="1:4" ht="25.5">
      <c r="A202" s="71" t="s">
        <v>752</v>
      </c>
      <c r="B202" s="7">
        <v>3100384</v>
      </c>
      <c r="C202" s="7" t="s">
        <v>805</v>
      </c>
      <c r="D202" s="8">
        <v>0</v>
      </c>
    </row>
    <row r="203" spans="1:4">
      <c r="A203" s="71" t="s">
        <v>752</v>
      </c>
      <c r="B203" s="7">
        <v>3101839</v>
      </c>
      <c r="C203" s="7" t="s">
        <v>1314</v>
      </c>
      <c r="D203" s="8">
        <v>0</v>
      </c>
    </row>
    <row r="204" spans="1:4">
      <c r="A204" s="3"/>
      <c r="B204" s="5" t="s">
        <v>806</v>
      </c>
      <c r="C204" s="5" t="s">
        <v>807</v>
      </c>
      <c r="D204" s="6">
        <f>SUM(D205)+SUM(D206:D217)</f>
        <v>27095158</v>
      </c>
    </row>
    <row r="205" spans="1:4">
      <c r="A205" s="71" t="s">
        <v>752</v>
      </c>
      <c r="B205" s="7">
        <v>3100418</v>
      </c>
      <c r="C205" s="7" t="s">
        <v>808</v>
      </c>
      <c r="D205" s="8">
        <v>1800323</v>
      </c>
    </row>
    <row r="206" spans="1:4" ht="33.75" customHeight="1">
      <c r="A206" s="71" t="s">
        <v>752</v>
      </c>
      <c r="B206" s="7">
        <v>3100496</v>
      </c>
      <c r="C206" s="7" t="s">
        <v>934</v>
      </c>
      <c r="D206" s="8">
        <v>5833901</v>
      </c>
    </row>
    <row r="207" spans="1:4" ht="25.5">
      <c r="A207" s="71" t="s">
        <v>752</v>
      </c>
      <c r="B207" s="7">
        <v>3100493</v>
      </c>
      <c r="C207" s="7" t="s">
        <v>809</v>
      </c>
      <c r="D207" s="8">
        <v>0</v>
      </c>
    </row>
    <row r="208" spans="1:4" ht="25.5">
      <c r="A208" s="71" t="s">
        <v>752</v>
      </c>
      <c r="B208" s="7">
        <v>3101804</v>
      </c>
      <c r="C208" s="7" t="s">
        <v>810</v>
      </c>
      <c r="D208" s="8">
        <v>16386260</v>
      </c>
    </row>
    <row r="209" spans="1:4">
      <c r="A209" s="71" t="s">
        <v>752</v>
      </c>
      <c r="B209" s="7">
        <v>3101805</v>
      </c>
      <c r="C209" s="7" t="s">
        <v>811</v>
      </c>
      <c r="D209" s="8">
        <v>1439239</v>
      </c>
    </row>
    <row r="210" spans="1:4" ht="25.5">
      <c r="A210" s="71" t="s">
        <v>752</v>
      </c>
      <c r="B210" s="7">
        <v>3101806</v>
      </c>
      <c r="C210" s="7" t="s">
        <v>812</v>
      </c>
      <c r="D210" s="8">
        <v>0</v>
      </c>
    </row>
    <row r="211" spans="1:4">
      <c r="A211" s="71" t="s">
        <v>752</v>
      </c>
      <c r="B211" s="7">
        <v>3101807</v>
      </c>
      <c r="C211" s="7" t="s">
        <v>813</v>
      </c>
      <c r="D211" s="8">
        <v>0</v>
      </c>
    </row>
    <row r="212" spans="1:4">
      <c r="A212" s="71" t="s">
        <v>752</v>
      </c>
      <c r="B212" s="7">
        <v>3101808</v>
      </c>
      <c r="C212" s="7" t="s">
        <v>814</v>
      </c>
      <c r="D212" s="8">
        <v>0</v>
      </c>
    </row>
    <row r="213" spans="1:4">
      <c r="A213" s="71" t="s">
        <v>752</v>
      </c>
      <c r="B213" s="7">
        <v>3101809</v>
      </c>
      <c r="C213" s="7" t="s">
        <v>815</v>
      </c>
      <c r="D213" s="8">
        <v>0</v>
      </c>
    </row>
    <row r="214" spans="1:4">
      <c r="A214" s="71" t="s">
        <v>752</v>
      </c>
      <c r="B214" s="7">
        <v>3101829</v>
      </c>
      <c r="C214" s="7" t="s">
        <v>1059</v>
      </c>
      <c r="D214" s="8">
        <v>0</v>
      </c>
    </row>
    <row r="215" spans="1:4">
      <c r="A215" s="71" t="s">
        <v>752</v>
      </c>
      <c r="B215" s="7">
        <v>3101830</v>
      </c>
      <c r="C215" s="7" t="s">
        <v>1060</v>
      </c>
      <c r="D215" s="8">
        <v>0</v>
      </c>
    </row>
    <row r="216" spans="1:4" ht="25.5">
      <c r="A216" s="71" t="s">
        <v>752</v>
      </c>
      <c r="B216" s="7">
        <v>3101828</v>
      </c>
      <c r="C216" s="7" t="s">
        <v>1062</v>
      </c>
      <c r="D216" s="8">
        <v>0</v>
      </c>
    </row>
    <row r="217" spans="1:4" ht="25.5">
      <c r="A217" s="71" t="s">
        <v>752</v>
      </c>
      <c r="B217" s="7">
        <v>3101836</v>
      </c>
      <c r="C217" s="7" t="s">
        <v>1282</v>
      </c>
      <c r="D217" s="8">
        <v>1635435</v>
      </c>
    </row>
    <row r="218" spans="1:4" ht="25.5">
      <c r="A218" s="4" t="s">
        <v>751</v>
      </c>
      <c r="B218" s="5" t="s">
        <v>816</v>
      </c>
      <c r="C218" s="5" t="s">
        <v>817</v>
      </c>
      <c r="D218" s="6">
        <f>D219+D221</f>
        <v>7153849</v>
      </c>
    </row>
    <row r="219" spans="1:4">
      <c r="A219" s="71" t="s">
        <v>752</v>
      </c>
      <c r="B219" s="5" t="s">
        <v>818</v>
      </c>
      <c r="C219" s="5" t="s">
        <v>819</v>
      </c>
      <c r="D219" s="6">
        <f>D220</f>
        <v>407194</v>
      </c>
    </row>
    <row r="220" spans="1:4">
      <c r="A220" s="71" t="s">
        <v>752</v>
      </c>
      <c r="B220" s="7">
        <v>3100429</v>
      </c>
      <c r="C220" s="7" t="s">
        <v>820</v>
      </c>
      <c r="D220" s="8">
        <v>407194</v>
      </c>
    </row>
    <row r="221" spans="1:4">
      <c r="A221" s="71" t="s">
        <v>752</v>
      </c>
      <c r="B221" s="5" t="s">
        <v>821</v>
      </c>
      <c r="C221" s="5" t="s">
        <v>822</v>
      </c>
      <c r="D221" s="6">
        <f>SUM(D222:D248)</f>
        <v>6746655</v>
      </c>
    </row>
    <row r="222" spans="1:4">
      <c r="A222" s="71" t="s">
        <v>752</v>
      </c>
      <c r="B222" s="7">
        <v>3100424</v>
      </c>
      <c r="C222" s="7" t="s">
        <v>823</v>
      </c>
      <c r="D222" s="8">
        <v>201760</v>
      </c>
    </row>
    <row r="223" spans="1:4">
      <c r="A223" s="71" t="s">
        <v>752</v>
      </c>
      <c r="B223" s="7">
        <v>3100425</v>
      </c>
      <c r="C223" s="7" t="s">
        <v>824</v>
      </c>
      <c r="D223" s="8">
        <v>40546</v>
      </c>
    </row>
    <row r="224" spans="1:4">
      <c r="A224" s="71" t="s">
        <v>752</v>
      </c>
      <c r="B224" s="7">
        <v>3100426</v>
      </c>
      <c r="C224" s="7" t="s">
        <v>825</v>
      </c>
      <c r="D224" s="8">
        <v>0</v>
      </c>
    </row>
    <row r="225" spans="1:4">
      <c r="A225" s="71" t="s">
        <v>752</v>
      </c>
      <c r="B225" s="7">
        <v>3100427</v>
      </c>
      <c r="C225" s="7" t="s">
        <v>826</v>
      </c>
      <c r="D225" s="8">
        <v>0</v>
      </c>
    </row>
    <row r="226" spans="1:4">
      <c r="A226" s="71" t="s">
        <v>752</v>
      </c>
      <c r="B226" s="7">
        <v>3100428</v>
      </c>
      <c r="C226" s="7" t="s">
        <v>827</v>
      </c>
      <c r="D226" s="8">
        <v>119282</v>
      </c>
    </row>
    <row r="227" spans="1:4">
      <c r="A227" s="71" t="s">
        <v>752</v>
      </c>
      <c r="B227" s="7">
        <v>3250403</v>
      </c>
      <c r="C227" s="7" t="s">
        <v>828</v>
      </c>
      <c r="D227" s="8">
        <v>5921</v>
      </c>
    </row>
    <row r="228" spans="1:4">
      <c r="A228" s="71" t="s">
        <v>752</v>
      </c>
      <c r="B228" s="7">
        <v>3250404</v>
      </c>
      <c r="C228" s="7" t="s">
        <v>829</v>
      </c>
      <c r="D228" s="8">
        <v>10362</v>
      </c>
    </row>
    <row r="229" spans="1:4">
      <c r="A229" s="71" t="s">
        <v>752</v>
      </c>
      <c r="B229" s="7">
        <v>3250405</v>
      </c>
      <c r="C229" s="7" t="s">
        <v>830</v>
      </c>
      <c r="D229" s="8">
        <v>322120</v>
      </c>
    </row>
    <row r="230" spans="1:4">
      <c r="A230" s="71" t="s">
        <v>752</v>
      </c>
      <c r="B230" s="7">
        <v>3250408</v>
      </c>
      <c r="C230" s="7" t="s">
        <v>831</v>
      </c>
      <c r="D230" s="8">
        <v>0</v>
      </c>
    </row>
    <row r="231" spans="1:4">
      <c r="A231" s="71" t="s">
        <v>752</v>
      </c>
      <c r="B231" s="7">
        <v>3250409</v>
      </c>
      <c r="C231" s="7" t="s">
        <v>832</v>
      </c>
      <c r="D231" s="8">
        <v>10362</v>
      </c>
    </row>
    <row r="232" spans="1:4">
      <c r="A232" s="71" t="s">
        <v>752</v>
      </c>
      <c r="B232" s="7">
        <v>3250410</v>
      </c>
      <c r="C232" s="7" t="s">
        <v>833</v>
      </c>
      <c r="D232" s="8">
        <v>2961</v>
      </c>
    </row>
    <row r="233" spans="1:4">
      <c r="A233" s="71" t="s">
        <v>752</v>
      </c>
      <c r="B233" s="7">
        <v>3250411</v>
      </c>
      <c r="C233" s="7" t="s">
        <v>632</v>
      </c>
      <c r="D233" s="8">
        <v>0</v>
      </c>
    </row>
    <row r="234" spans="1:4" ht="25.5">
      <c r="A234" s="71" t="s">
        <v>752</v>
      </c>
      <c r="B234" s="7">
        <v>3250417</v>
      </c>
      <c r="C234" s="7" t="s">
        <v>633</v>
      </c>
      <c r="D234" s="8">
        <v>0</v>
      </c>
    </row>
    <row r="235" spans="1:4">
      <c r="A235" s="71" t="s">
        <v>752</v>
      </c>
      <c r="B235" s="7">
        <v>3101024</v>
      </c>
      <c r="C235" s="7" t="s">
        <v>634</v>
      </c>
      <c r="D235" s="8">
        <v>1135140</v>
      </c>
    </row>
    <row r="236" spans="1:4">
      <c r="A236" s="71" t="s">
        <v>752</v>
      </c>
      <c r="B236" s="7">
        <v>3101074</v>
      </c>
      <c r="C236" s="7" t="s">
        <v>635</v>
      </c>
      <c r="D236" s="8">
        <v>1309461</v>
      </c>
    </row>
    <row r="237" spans="1:4" ht="25.5">
      <c r="A237" s="71" t="s">
        <v>752</v>
      </c>
      <c r="B237" s="7">
        <v>3101075</v>
      </c>
      <c r="C237" s="7" t="s">
        <v>636</v>
      </c>
      <c r="D237" s="8">
        <v>1375308</v>
      </c>
    </row>
    <row r="238" spans="1:4">
      <c r="A238" s="71" t="s">
        <v>752</v>
      </c>
      <c r="B238" s="7">
        <v>3101078</v>
      </c>
      <c r="C238" s="7" t="s">
        <v>637</v>
      </c>
      <c r="D238" s="8">
        <v>0</v>
      </c>
    </row>
    <row r="239" spans="1:4">
      <c r="A239" s="71" t="s">
        <v>752</v>
      </c>
      <c r="B239" s="7">
        <v>3101079</v>
      </c>
      <c r="C239" s="7" t="s">
        <v>638</v>
      </c>
      <c r="D239" s="8">
        <v>0</v>
      </c>
    </row>
    <row r="240" spans="1:4">
      <c r="A240" s="71" t="s">
        <v>752</v>
      </c>
      <c r="B240" s="7">
        <v>3101080</v>
      </c>
      <c r="C240" s="7" t="s">
        <v>639</v>
      </c>
      <c r="D240" s="8">
        <v>0</v>
      </c>
    </row>
    <row r="241" spans="1:4">
      <c r="A241" s="71" t="s">
        <v>752</v>
      </c>
      <c r="B241" s="7">
        <v>3101081</v>
      </c>
      <c r="C241" s="7" t="s">
        <v>640</v>
      </c>
      <c r="D241" s="8">
        <v>0</v>
      </c>
    </row>
    <row r="242" spans="1:4">
      <c r="A242" s="71" t="s">
        <v>752</v>
      </c>
      <c r="B242" s="7">
        <v>3101082</v>
      </c>
      <c r="C242" s="7" t="s">
        <v>641</v>
      </c>
      <c r="D242" s="8">
        <v>197098</v>
      </c>
    </row>
    <row r="243" spans="1:4">
      <c r="A243" s="71" t="s">
        <v>752</v>
      </c>
      <c r="B243" s="7">
        <v>3101083</v>
      </c>
      <c r="C243" s="7" t="s">
        <v>1221</v>
      </c>
      <c r="D243" s="8">
        <v>0</v>
      </c>
    </row>
    <row r="244" spans="1:4">
      <c r="A244" s="71" t="s">
        <v>752</v>
      </c>
      <c r="B244" s="7">
        <v>3101823</v>
      </c>
      <c r="C244" s="7" t="s">
        <v>214</v>
      </c>
      <c r="D244" s="8">
        <v>537690</v>
      </c>
    </row>
    <row r="245" spans="1:4" ht="25.5">
      <c r="A245" s="71" t="s">
        <v>752</v>
      </c>
      <c r="B245" s="7">
        <v>3101825</v>
      </c>
      <c r="C245" s="7" t="s">
        <v>215</v>
      </c>
      <c r="D245" s="8">
        <v>0</v>
      </c>
    </row>
    <row r="246" spans="1:4" ht="25.5">
      <c r="A246" s="71" t="s">
        <v>752</v>
      </c>
      <c r="B246" s="7">
        <v>3101826</v>
      </c>
      <c r="C246" s="7" t="s">
        <v>216</v>
      </c>
      <c r="D246" s="8">
        <v>0</v>
      </c>
    </row>
    <row r="247" spans="1:4" ht="25.5">
      <c r="A247" s="71" t="s">
        <v>752</v>
      </c>
      <c r="B247" s="7">
        <v>3101835</v>
      </c>
      <c r="C247" s="7" t="s">
        <v>1281</v>
      </c>
      <c r="D247" s="8">
        <v>251793</v>
      </c>
    </row>
    <row r="248" spans="1:4" ht="38.25">
      <c r="A248" s="71" t="s">
        <v>752</v>
      </c>
      <c r="B248" s="7">
        <v>3102107</v>
      </c>
      <c r="C248" s="7" t="s">
        <v>1277</v>
      </c>
      <c r="D248" s="8">
        <v>1226851</v>
      </c>
    </row>
    <row r="249" spans="1:4" ht="25.5">
      <c r="A249" s="4">
        <v>33</v>
      </c>
      <c r="B249" s="5" t="s">
        <v>642</v>
      </c>
      <c r="C249" s="4" t="s">
        <v>643</v>
      </c>
      <c r="D249" s="6">
        <f>D250+D259+D288+D295</f>
        <v>9520686</v>
      </c>
    </row>
    <row r="250" spans="1:4" ht="25.5">
      <c r="A250" s="4" t="s">
        <v>751</v>
      </c>
      <c r="B250" s="5" t="s">
        <v>644</v>
      </c>
      <c r="C250" s="5" t="s">
        <v>645</v>
      </c>
      <c r="D250" s="6">
        <f>D251+D253</f>
        <v>2132730</v>
      </c>
    </row>
    <row r="251" spans="1:4">
      <c r="A251" s="71" t="s">
        <v>752</v>
      </c>
      <c r="B251" s="5" t="s">
        <v>646</v>
      </c>
      <c r="C251" s="5" t="s">
        <v>647</v>
      </c>
      <c r="D251" s="6">
        <f>D252</f>
        <v>270692</v>
      </c>
    </row>
    <row r="252" spans="1:4">
      <c r="A252" s="71" t="s">
        <v>752</v>
      </c>
      <c r="B252" s="7">
        <v>3100430</v>
      </c>
      <c r="C252" s="7" t="s">
        <v>648</v>
      </c>
      <c r="D252" s="8">
        <v>270692</v>
      </c>
    </row>
    <row r="253" spans="1:4">
      <c r="A253" s="71" t="s">
        <v>752</v>
      </c>
      <c r="B253" s="5" t="s">
        <v>649</v>
      </c>
      <c r="C253" s="5" t="s">
        <v>650</v>
      </c>
      <c r="D253" s="6">
        <f>SUM(D254:D258)</f>
        <v>1862038</v>
      </c>
    </row>
    <row r="254" spans="1:4">
      <c r="A254" s="71" t="s">
        <v>752</v>
      </c>
      <c r="B254" s="7">
        <v>3101015</v>
      </c>
      <c r="C254" s="7" t="s">
        <v>651</v>
      </c>
      <c r="D254" s="8">
        <v>6283</v>
      </c>
    </row>
    <row r="255" spans="1:4">
      <c r="A255" s="71" t="s">
        <v>752</v>
      </c>
      <c r="B255" s="7">
        <v>3100456</v>
      </c>
      <c r="C255" s="7" t="s">
        <v>652</v>
      </c>
      <c r="D255" s="8">
        <v>179370</v>
      </c>
    </row>
    <row r="256" spans="1:4">
      <c r="A256" s="71" t="s">
        <v>752</v>
      </c>
      <c r="B256" s="7">
        <v>3100387</v>
      </c>
      <c r="C256" s="7" t="s">
        <v>857</v>
      </c>
      <c r="D256" s="8">
        <v>1470682</v>
      </c>
    </row>
    <row r="257" spans="1:4">
      <c r="A257" s="71" t="s">
        <v>752</v>
      </c>
      <c r="B257" s="7">
        <v>3100388</v>
      </c>
      <c r="C257" s="7" t="s">
        <v>858</v>
      </c>
      <c r="D257" s="8">
        <v>205703</v>
      </c>
    </row>
    <row r="258" spans="1:4">
      <c r="A258" s="71" t="s">
        <v>752</v>
      </c>
      <c r="B258" s="7">
        <v>3100392</v>
      </c>
      <c r="C258" s="7" t="s">
        <v>653</v>
      </c>
      <c r="D258" s="8">
        <v>0</v>
      </c>
    </row>
    <row r="259" spans="1:4" ht="25.5">
      <c r="A259" s="4" t="s">
        <v>751</v>
      </c>
      <c r="B259" s="5" t="s">
        <v>654</v>
      </c>
      <c r="C259" s="5" t="s">
        <v>655</v>
      </c>
      <c r="D259" s="6">
        <f>D260+D262+D265</f>
        <v>7110589</v>
      </c>
    </row>
    <row r="260" spans="1:4">
      <c r="A260" s="71" t="s">
        <v>752</v>
      </c>
      <c r="B260" s="5" t="s">
        <v>656</v>
      </c>
      <c r="C260" s="5" t="s">
        <v>657</v>
      </c>
      <c r="D260" s="6">
        <f>D261</f>
        <v>0</v>
      </c>
    </row>
    <row r="261" spans="1:4">
      <c r="A261" s="71" t="s">
        <v>752</v>
      </c>
      <c r="B261" s="7">
        <v>3100417</v>
      </c>
      <c r="C261" s="7" t="s">
        <v>364</v>
      </c>
      <c r="D261" s="8">
        <v>0</v>
      </c>
    </row>
    <row r="262" spans="1:4">
      <c r="A262" s="71" t="s">
        <v>752</v>
      </c>
      <c r="B262" s="5" t="s">
        <v>365</v>
      </c>
      <c r="C262" s="5" t="s">
        <v>366</v>
      </c>
      <c r="D262" s="6">
        <f>D263+D264</f>
        <v>1927387</v>
      </c>
    </row>
    <row r="263" spans="1:4">
      <c r="A263" s="71" t="s">
        <v>752</v>
      </c>
      <c r="B263" s="7">
        <v>3100416</v>
      </c>
      <c r="C263" s="7" t="s">
        <v>367</v>
      </c>
      <c r="D263" s="8">
        <v>1927387</v>
      </c>
    </row>
    <row r="264" spans="1:4" ht="19.5" customHeight="1">
      <c r="A264" s="71" t="s">
        <v>752</v>
      </c>
      <c r="B264" s="7">
        <v>3100497</v>
      </c>
      <c r="C264" s="7" t="s">
        <v>935</v>
      </c>
      <c r="D264" s="8">
        <v>0</v>
      </c>
    </row>
    <row r="265" spans="1:4">
      <c r="A265" s="71" t="s">
        <v>752</v>
      </c>
      <c r="B265" s="5" t="s">
        <v>368</v>
      </c>
      <c r="C265" s="5" t="s">
        <v>369</v>
      </c>
      <c r="D265" s="6">
        <f>SUM(D266:D287)</f>
        <v>5183202</v>
      </c>
    </row>
    <row r="266" spans="1:4">
      <c r="A266" s="71" t="s">
        <v>752</v>
      </c>
      <c r="B266" s="7">
        <v>3100452</v>
      </c>
      <c r="C266" s="7" t="s">
        <v>370</v>
      </c>
      <c r="D266" s="8">
        <v>155700</v>
      </c>
    </row>
    <row r="267" spans="1:4">
      <c r="A267" s="71" t="s">
        <v>752</v>
      </c>
      <c r="B267" s="7">
        <v>3100454</v>
      </c>
      <c r="C267" s="7" t="s">
        <v>371</v>
      </c>
      <c r="D267" s="8">
        <v>125113</v>
      </c>
    </row>
    <row r="268" spans="1:4">
      <c r="A268" s="71" t="s">
        <v>752</v>
      </c>
      <c r="B268" s="7">
        <v>3100455</v>
      </c>
      <c r="C268" s="7" t="s">
        <v>372</v>
      </c>
      <c r="D268" s="8">
        <v>0</v>
      </c>
    </row>
    <row r="269" spans="1:4">
      <c r="A269" s="71" t="s">
        <v>752</v>
      </c>
      <c r="B269" s="7">
        <v>3100469</v>
      </c>
      <c r="C269" s="7" t="s">
        <v>373</v>
      </c>
      <c r="D269" s="8">
        <v>113</v>
      </c>
    </row>
    <row r="270" spans="1:4">
      <c r="A270" s="71" t="s">
        <v>752</v>
      </c>
      <c r="B270" s="7">
        <v>3100325</v>
      </c>
      <c r="C270" s="7" t="s">
        <v>374</v>
      </c>
      <c r="D270" s="8">
        <v>48342</v>
      </c>
    </row>
    <row r="271" spans="1:4">
      <c r="A271" s="71" t="s">
        <v>752</v>
      </c>
      <c r="B271" s="7">
        <v>3100327</v>
      </c>
      <c r="C271" s="7" t="s">
        <v>375</v>
      </c>
      <c r="D271" s="8">
        <v>44547</v>
      </c>
    </row>
    <row r="272" spans="1:4">
      <c r="A272" s="71" t="s">
        <v>752</v>
      </c>
      <c r="B272" s="7">
        <v>3100328</v>
      </c>
      <c r="C272" s="7" t="s">
        <v>376</v>
      </c>
      <c r="D272" s="8">
        <v>925166</v>
      </c>
    </row>
    <row r="273" spans="1:4">
      <c r="A273" s="71" t="s">
        <v>752</v>
      </c>
      <c r="B273" s="7">
        <v>3100407</v>
      </c>
      <c r="C273" s="7" t="s">
        <v>377</v>
      </c>
      <c r="D273" s="8">
        <v>36990</v>
      </c>
    </row>
    <row r="274" spans="1:4">
      <c r="A274" s="71" t="s">
        <v>752</v>
      </c>
      <c r="B274" s="7">
        <v>3100409</v>
      </c>
      <c r="C274" s="7" t="s">
        <v>378</v>
      </c>
      <c r="D274" s="8">
        <v>168230</v>
      </c>
    </row>
    <row r="275" spans="1:4">
      <c r="A275" s="71" t="s">
        <v>752</v>
      </c>
      <c r="B275" s="7">
        <v>3100329</v>
      </c>
      <c r="C275" s="7" t="s">
        <v>379</v>
      </c>
      <c r="D275" s="8">
        <v>0</v>
      </c>
    </row>
    <row r="276" spans="1:4">
      <c r="A276" s="71" t="s">
        <v>752</v>
      </c>
      <c r="B276" s="7">
        <v>3100477</v>
      </c>
      <c r="C276" s="7" t="s">
        <v>380</v>
      </c>
      <c r="D276" s="8">
        <v>0</v>
      </c>
    </row>
    <row r="277" spans="1:4">
      <c r="A277" s="71" t="s">
        <v>752</v>
      </c>
      <c r="B277" s="7">
        <v>3100489</v>
      </c>
      <c r="C277" s="7" t="s">
        <v>381</v>
      </c>
      <c r="D277" s="8">
        <v>3070996</v>
      </c>
    </row>
    <row r="278" spans="1:4">
      <c r="A278" s="71" t="s">
        <v>752</v>
      </c>
      <c r="B278" s="7">
        <v>3100490</v>
      </c>
      <c r="C278" s="7" t="s">
        <v>382</v>
      </c>
      <c r="D278" s="8">
        <v>590305</v>
      </c>
    </row>
    <row r="279" spans="1:4">
      <c r="A279" s="71" t="s">
        <v>752</v>
      </c>
      <c r="B279" s="7">
        <v>3100491</v>
      </c>
      <c r="C279" s="7" t="s">
        <v>383</v>
      </c>
      <c r="D279" s="8">
        <v>0</v>
      </c>
    </row>
    <row r="280" spans="1:4">
      <c r="A280" s="71" t="s">
        <v>752</v>
      </c>
      <c r="B280" s="7">
        <v>3100492</v>
      </c>
      <c r="C280" s="7" t="s">
        <v>384</v>
      </c>
      <c r="D280" s="8">
        <v>0</v>
      </c>
    </row>
    <row r="281" spans="1:4">
      <c r="A281" s="71" t="s">
        <v>752</v>
      </c>
      <c r="B281" s="7">
        <v>3100494</v>
      </c>
      <c r="C281" s="7" t="s">
        <v>385</v>
      </c>
      <c r="D281" s="8">
        <v>17700</v>
      </c>
    </row>
    <row r="282" spans="1:4" ht="25.5">
      <c r="A282" s="71" t="s">
        <v>752</v>
      </c>
      <c r="B282" s="7">
        <v>3100386</v>
      </c>
      <c r="C282" s="7" t="s">
        <v>386</v>
      </c>
      <c r="D282" s="8">
        <v>0</v>
      </c>
    </row>
    <row r="283" spans="1:4">
      <c r="A283" s="71" t="s">
        <v>752</v>
      </c>
      <c r="B283" s="7">
        <v>3101813</v>
      </c>
      <c r="C283" s="7" t="s">
        <v>387</v>
      </c>
      <c r="D283" s="8">
        <v>0</v>
      </c>
    </row>
    <row r="284" spans="1:4">
      <c r="A284" s="71" t="s">
        <v>752</v>
      </c>
      <c r="B284" s="7">
        <v>3101814</v>
      </c>
      <c r="C284" s="7" t="s">
        <v>685</v>
      </c>
      <c r="D284" s="8">
        <v>0</v>
      </c>
    </row>
    <row r="285" spans="1:4">
      <c r="A285" s="71" t="s">
        <v>752</v>
      </c>
      <c r="B285" s="7">
        <v>3101815</v>
      </c>
      <c r="C285" s="7" t="s">
        <v>686</v>
      </c>
      <c r="D285" s="8">
        <v>0</v>
      </c>
    </row>
    <row r="286" spans="1:4">
      <c r="A286" s="71" t="s">
        <v>752</v>
      </c>
      <c r="B286" s="7">
        <v>3102101</v>
      </c>
      <c r="C286" s="7" t="s">
        <v>251</v>
      </c>
      <c r="D286" s="8">
        <v>0</v>
      </c>
    </row>
    <row r="287" spans="1:4" ht="25.5">
      <c r="A287" s="71" t="s">
        <v>752</v>
      </c>
      <c r="B287" s="7">
        <v>3102116</v>
      </c>
      <c r="C287" s="7" t="s">
        <v>1315</v>
      </c>
      <c r="D287" s="8">
        <v>0</v>
      </c>
    </row>
    <row r="288" spans="1:4">
      <c r="A288" s="71" t="s">
        <v>752</v>
      </c>
      <c r="B288" s="5" t="s">
        <v>687</v>
      </c>
      <c r="C288" s="5" t="s">
        <v>688</v>
      </c>
      <c r="D288" s="6">
        <f>SUM(D289:D294)</f>
        <v>202189</v>
      </c>
    </row>
    <row r="289" spans="1:4">
      <c r="A289" s="71" t="s">
        <v>752</v>
      </c>
      <c r="B289" s="7">
        <v>3100431</v>
      </c>
      <c r="C289" s="7" t="s">
        <v>689</v>
      </c>
      <c r="D289" s="8">
        <v>0</v>
      </c>
    </row>
    <row r="290" spans="1:4">
      <c r="A290" s="71" t="s">
        <v>752</v>
      </c>
      <c r="B290" s="7">
        <v>3100453</v>
      </c>
      <c r="C290" s="7" t="s">
        <v>690</v>
      </c>
      <c r="D290" s="8">
        <v>113691</v>
      </c>
    </row>
    <row r="291" spans="1:4">
      <c r="A291" s="71" t="s">
        <v>752</v>
      </c>
      <c r="B291" s="7">
        <v>3100457</v>
      </c>
      <c r="C291" s="7" t="s">
        <v>691</v>
      </c>
      <c r="D291" s="8">
        <v>86251</v>
      </c>
    </row>
    <row r="292" spans="1:4">
      <c r="A292" s="71" t="s">
        <v>752</v>
      </c>
      <c r="B292" s="7">
        <v>3100458</v>
      </c>
      <c r="C292" s="7" t="s">
        <v>692</v>
      </c>
      <c r="D292" s="8">
        <v>2247</v>
      </c>
    </row>
    <row r="293" spans="1:4">
      <c r="A293" s="71" t="s">
        <v>752</v>
      </c>
      <c r="B293" s="7">
        <v>3100459</v>
      </c>
      <c r="C293" s="7" t="s">
        <v>693</v>
      </c>
      <c r="D293" s="8">
        <v>0</v>
      </c>
    </row>
    <row r="294" spans="1:4">
      <c r="A294" s="71" t="s">
        <v>752</v>
      </c>
      <c r="B294" s="7">
        <v>3102104</v>
      </c>
      <c r="C294" s="7" t="s">
        <v>254</v>
      </c>
      <c r="D294" s="8">
        <v>0</v>
      </c>
    </row>
    <row r="295" spans="1:4">
      <c r="A295" s="3"/>
      <c r="B295" s="4" t="s">
        <v>694</v>
      </c>
      <c r="C295" s="3"/>
      <c r="D295" s="9">
        <f>SUM(D296:D306)</f>
        <v>75178</v>
      </c>
    </row>
    <row r="296" spans="1:4">
      <c r="A296" s="71" t="s">
        <v>752</v>
      </c>
      <c r="B296" s="7">
        <v>3100301</v>
      </c>
      <c r="C296" s="7" t="s">
        <v>695</v>
      </c>
      <c r="D296" s="8">
        <v>0</v>
      </c>
    </row>
    <row r="297" spans="1:4">
      <c r="A297" s="71" t="s">
        <v>752</v>
      </c>
      <c r="B297" s="7">
        <v>3100302</v>
      </c>
      <c r="C297" s="7" t="s">
        <v>696</v>
      </c>
      <c r="D297" s="8">
        <v>0</v>
      </c>
    </row>
    <row r="298" spans="1:4">
      <c r="A298" s="71" t="s">
        <v>752</v>
      </c>
      <c r="B298" s="7">
        <v>3100330</v>
      </c>
      <c r="C298" s="7" t="s">
        <v>697</v>
      </c>
      <c r="D298" s="8">
        <v>0</v>
      </c>
    </row>
    <row r="299" spans="1:4" ht="25.5">
      <c r="A299" s="71" t="s">
        <v>752</v>
      </c>
      <c r="B299" s="7">
        <v>3100331</v>
      </c>
      <c r="C299" s="7" t="s">
        <v>698</v>
      </c>
      <c r="D299" s="8">
        <v>0</v>
      </c>
    </row>
    <row r="300" spans="1:4">
      <c r="A300" s="71" t="s">
        <v>752</v>
      </c>
      <c r="B300" s="7">
        <v>3100334</v>
      </c>
      <c r="C300" s="7" t="s">
        <v>699</v>
      </c>
      <c r="D300" s="8">
        <v>0</v>
      </c>
    </row>
    <row r="301" spans="1:4" ht="25.5">
      <c r="A301" s="71" t="s">
        <v>752</v>
      </c>
      <c r="B301" s="7">
        <v>3100335</v>
      </c>
      <c r="C301" s="7" t="s">
        <v>700</v>
      </c>
      <c r="D301" s="8">
        <v>75178</v>
      </c>
    </row>
    <row r="302" spans="1:4" ht="25.5">
      <c r="A302" s="71" t="s">
        <v>752</v>
      </c>
      <c r="B302" s="7">
        <v>3100336</v>
      </c>
      <c r="C302" s="7" t="s">
        <v>701</v>
      </c>
      <c r="D302" s="8">
        <v>0</v>
      </c>
    </row>
    <row r="303" spans="1:4" ht="25.5">
      <c r="A303" s="71" t="s">
        <v>752</v>
      </c>
      <c r="B303" s="7">
        <v>3100337</v>
      </c>
      <c r="C303" s="7" t="s">
        <v>702</v>
      </c>
      <c r="D303" s="8">
        <v>0</v>
      </c>
    </row>
    <row r="304" spans="1:4" ht="25.5">
      <c r="A304" s="71" t="s">
        <v>752</v>
      </c>
      <c r="B304" s="7">
        <v>3100340</v>
      </c>
      <c r="C304" s="7" t="s">
        <v>897</v>
      </c>
      <c r="D304" s="8">
        <v>0</v>
      </c>
    </row>
    <row r="305" spans="1:4" ht="25.5">
      <c r="A305" s="71" t="s">
        <v>752</v>
      </c>
      <c r="B305" s="7">
        <v>3100382</v>
      </c>
      <c r="C305" s="7" t="s">
        <v>706</v>
      </c>
      <c r="D305" s="8">
        <v>0</v>
      </c>
    </row>
    <row r="306" spans="1:4">
      <c r="A306" s="71" t="s">
        <v>752</v>
      </c>
      <c r="B306" s="7">
        <v>3100399</v>
      </c>
      <c r="C306" s="7" t="s">
        <v>933</v>
      </c>
      <c r="D306" s="8">
        <v>0</v>
      </c>
    </row>
    <row r="307" spans="1:4">
      <c r="A307" s="71"/>
      <c r="B307" s="7"/>
      <c r="C307" s="7"/>
      <c r="D307" s="8"/>
    </row>
    <row r="308" spans="1:4">
      <c r="A308" s="4">
        <v>34</v>
      </c>
      <c r="B308" s="5" t="s">
        <v>707</v>
      </c>
      <c r="C308" s="4" t="s">
        <v>708</v>
      </c>
      <c r="D308" s="6">
        <f>D309+D311+D318+D321+D322</f>
        <v>9913928</v>
      </c>
    </row>
    <row r="309" spans="1:4">
      <c r="A309" s="71" t="s">
        <v>752</v>
      </c>
      <c r="B309" s="5" t="s">
        <v>709</v>
      </c>
      <c r="C309" s="5" t="s">
        <v>710</v>
      </c>
      <c r="D309" s="6">
        <f>D310</f>
        <v>292959</v>
      </c>
    </row>
    <row r="310" spans="1:4">
      <c r="A310" s="71" t="s">
        <v>752</v>
      </c>
      <c r="B310" s="7">
        <v>3100501</v>
      </c>
      <c r="C310" s="7" t="s">
        <v>711</v>
      </c>
      <c r="D310" s="8">
        <v>292959</v>
      </c>
    </row>
    <row r="311" spans="1:4">
      <c r="A311" s="71" t="s">
        <v>752</v>
      </c>
      <c r="B311" s="5" t="s">
        <v>712</v>
      </c>
      <c r="C311" s="5" t="s">
        <v>713</v>
      </c>
      <c r="D311" s="6">
        <f>SUM(D312:D317)</f>
        <v>9620969</v>
      </c>
    </row>
    <row r="312" spans="1:4">
      <c r="A312" s="71" t="s">
        <v>752</v>
      </c>
      <c r="B312" s="7">
        <v>3100502</v>
      </c>
      <c r="C312" s="7" t="s">
        <v>714</v>
      </c>
      <c r="D312" s="8">
        <v>0</v>
      </c>
    </row>
    <row r="313" spans="1:4">
      <c r="A313" s="71" t="s">
        <v>752</v>
      </c>
      <c r="B313" s="7">
        <v>3100503</v>
      </c>
      <c r="C313" s="7" t="s">
        <v>715</v>
      </c>
      <c r="D313" s="8">
        <v>47306</v>
      </c>
    </row>
    <row r="314" spans="1:4">
      <c r="A314" s="71" t="s">
        <v>752</v>
      </c>
      <c r="B314" s="7">
        <v>3100504</v>
      </c>
      <c r="C314" s="7" t="s">
        <v>716</v>
      </c>
      <c r="D314" s="8">
        <v>7546666</v>
      </c>
    </row>
    <row r="315" spans="1:4">
      <c r="A315" s="71" t="s">
        <v>752</v>
      </c>
      <c r="B315" s="7">
        <v>3100509</v>
      </c>
      <c r="C315" s="7" t="s">
        <v>717</v>
      </c>
      <c r="D315" s="8">
        <v>1878244</v>
      </c>
    </row>
    <row r="316" spans="1:4">
      <c r="A316" s="71" t="s">
        <v>752</v>
      </c>
      <c r="B316" s="7">
        <v>3100510</v>
      </c>
      <c r="C316" s="7" t="s">
        <v>718</v>
      </c>
      <c r="D316" s="8">
        <v>113706</v>
      </c>
    </row>
    <row r="317" spans="1:4">
      <c r="A317" s="71" t="s">
        <v>752</v>
      </c>
      <c r="B317" s="7">
        <v>3100511</v>
      </c>
      <c r="C317" s="7" t="s">
        <v>719</v>
      </c>
      <c r="D317" s="8">
        <v>35047</v>
      </c>
    </row>
    <row r="318" spans="1:4">
      <c r="A318" s="71" t="s">
        <v>752</v>
      </c>
      <c r="B318" s="5" t="s">
        <v>720</v>
      </c>
      <c r="C318" s="5" t="s">
        <v>721</v>
      </c>
      <c r="D318" s="6">
        <f>SUM(D319:D320)</f>
        <v>0</v>
      </c>
    </row>
    <row r="319" spans="1:4">
      <c r="A319" s="71" t="s">
        <v>752</v>
      </c>
      <c r="B319" s="7">
        <v>3100505</v>
      </c>
      <c r="C319" s="7" t="s">
        <v>722</v>
      </c>
      <c r="D319" s="8">
        <v>0</v>
      </c>
    </row>
    <row r="320" spans="1:4">
      <c r="A320" s="71" t="s">
        <v>752</v>
      </c>
      <c r="B320" s="7">
        <v>3100506</v>
      </c>
      <c r="C320" s="7" t="s">
        <v>723</v>
      </c>
      <c r="D320" s="8">
        <v>0</v>
      </c>
    </row>
    <row r="321" spans="1:4">
      <c r="A321" s="71" t="s">
        <v>752</v>
      </c>
      <c r="B321" s="5" t="s">
        <v>724</v>
      </c>
      <c r="C321" s="5" t="s">
        <v>725</v>
      </c>
      <c r="D321" s="6">
        <v>0</v>
      </c>
    </row>
    <row r="322" spans="1:4">
      <c r="A322" s="71" t="s">
        <v>752</v>
      </c>
      <c r="B322" s="5" t="s">
        <v>726</v>
      </c>
      <c r="C322" s="5" t="s">
        <v>727</v>
      </c>
      <c r="D322" s="6">
        <f>SUM(D323:D324)</f>
        <v>0</v>
      </c>
    </row>
    <row r="323" spans="1:4">
      <c r="A323" s="71" t="s">
        <v>752</v>
      </c>
      <c r="B323" s="7">
        <v>3100507</v>
      </c>
      <c r="C323" s="7" t="s">
        <v>728</v>
      </c>
      <c r="D323" s="8">
        <v>0</v>
      </c>
    </row>
    <row r="324" spans="1:4">
      <c r="A324" s="71" t="s">
        <v>752</v>
      </c>
      <c r="B324" s="7">
        <v>3100508</v>
      </c>
      <c r="C324" s="7" t="s">
        <v>729</v>
      </c>
      <c r="D324" s="8">
        <v>0</v>
      </c>
    </row>
    <row r="325" spans="1:4">
      <c r="A325" s="4">
        <v>35</v>
      </c>
      <c r="B325" s="5" t="s">
        <v>730</v>
      </c>
      <c r="C325" s="4" t="s">
        <v>731</v>
      </c>
      <c r="D325" s="6">
        <f>SUM(D326:D350)-SUM(D351:D353)+SUM(D354:D356)+SUM(D357:D382)-SUM(D383:D385)+D386+D387+D388</f>
        <v>153472417</v>
      </c>
    </row>
    <row r="326" spans="1:4">
      <c r="A326" s="71" t="s">
        <v>752</v>
      </c>
      <c r="B326" s="7">
        <v>3100432</v>
      </c>
      <c r="C326" s="7" t="s">
        <v>732</v>
      </c>
      <c r="D326" s="8">
        <v>0</v>
      </c>
    </row>
    <row r="327" spans="1:4">
      <c r="A327" s="71" t="s">
        <v>752</v>
      </c>
      <c r="B327" s="7">
        <v>3100318</v>
      </c>
      <c r="C327" s="7" t="s">
        <v>733</v>
      </c>
      <c r="D327" s="8">
        <v>0</v>
      </c>
    </row>
    <row r="328" spans="1:4" ht="25.5">
      <c r="A328" s="71" t="s">
        <v>752</v>
      </c>
      <c r="B328" s="7">
        <v>3100608</v>
      </c>
      <c r="C328" s="7" t="s">
        <v>936</v>
      </c>
      <c r="D328" s="8">
        <v>29384012</v>
      </c>
    </row>
    <row r="329" spans="1:4" ht="25.5">
      <c r="A329" s="71" t="s">
        <v>752</v>
      </c>
      <c r="B329" s="7">
        <v>3100609</v>
      </c>
      <c r="C329" s="7" t="s">
        <v>773</v>
      </c>
      <c r="D329" s="8">
        <v>14000507</v>
      </c>
    </row>
    <row r="330" spans="1:4">
      <c r="A330" s="71" t="s">
        <v>752</v>
      </c>
      <c r="B330" s="7">
        <v>3100610</v>
      </c>
      <c r="C330" s="7" t="s">
        <v>774</v>
      </c>
      <c r="D330" s="8">
        <v>2283066</v>
      </c>
    </row>
    <row r="331" spans="1:4" ht="25.5">
      <c r="A331" s="71" t="s">
        <v>752</v>
      </c>
      <c r="B331" s="7">
        <v>3100611</v>
      </c>
      <c r="C331" s="7" t="s">
        <v>775</v>
      </c>
      <c r="D331" s="8">
        <v>2982375</v>
      </c>
    </row>
    <row r="332" spans="1:4">
      <c r="A332" s="71" t="s">
        <v>752</v>
      </c>
      <c r="B332" s="7">
        <v>3100612</v>
      </c>
      <c r="C332" s="7" t="s">
        <v>776</v>
      </c>
      <c r="D332" s="8">
        <v>7577997</v>
      </c>
    </row>
    <row r="333" spans="1:4" ht="25.5">
      <c r="A333" s="71" t="s">
        <v>752</v>
      </c>
      <c r="B333" s="7">
        <v>3100613</v>
      </c>
      <c r="C333" s="7" t="s">
        <v>777</v>
      </c>
      <c r="D333" s="8">
        <v>2999890</v>
      </c>
    </row>
    <row r="334" spans="1:4" ht="25.5">
      <c r="A334" s="71" t="s">
        <v>752</v>
      </c>
      <c r="B334" s="7">
        <v>3100614</v>
      </c>
      <c r="C334" s="7" t="s">
        <v>778</v>
      </c>
      <c r="D334" s="8">
        <v>749710</v>
      </c>
    </row>
    <row r="335" spans="1:4">
      <c r="A335" s="71" t="s">
        <v>752</v>
      </c>
      <c r="B335" s="7">
        <v>3100615</v>
      </c>
      <c r="C335" s="7" t="s">
        <v>779</v>
      </c>
      <c r="D335" s="8">
        <v>115799</v>
      </c>
    </row>
    <row r="336" spans="1:4" ht="25.5">
      <c r="A336" s="71" t="s">
        <v>752</v>
      </c>
      <c r="B336" s="7">
        <v>3100616</v>
      </c>
      <c r="C336" s="7" t="s">
        <v>780</v>
      </c>
      <c r="D336" s="8">
        <v>780720</v>
      </c>
    </row>
    <row r="337" spans="1:4">
      <c r="A337" s="71" t="s">
        <v>752</v>
      </c>
      <c r="B337" s="7">
        <v>3100617</v>
      </c>
      <c r="C337" s="7" t="s">
        <v>781</v>
      </c>
      <c r="D337" s="8">
        <v>770124</v>
      </c>
    </row>
    <row r="338" spans="1:4">
      <c r="A338" s="71" t="s">
        <v>752</v>
      </c>
      <c r="B338" s="7">
        <v>3100618</v>
      </c>
      <c r="C338" s="7" t="s">
        <v>782</v>
      </c>
      <c r="D338" s="8">
        <v>15122676</v>
      </c>
    </row>
    <row r="339" spans="1:4">
      <c r="A339" s="71" t="s">
        <v>752</v>
      </c>
      <c r="B339" s="7">
        <v>3100619</v>
      </c>
      <c r="C339" s="7" t="s">
        <v>783</v>
      </c>
      <c r="D339" s="8">
        <v>1447714</v>
      </c>
    </row>
    <row r="340" spans="1:4" ht="25.5">
      <c r="A340" s="71" t="s">
        <v>752</v>
      </c>
      <c r="B340" s="7">
        <v>3100620</v>
      </c>
      <c r="C340" s="7" t="s">
        <v>784</v>
      </c>
      <c r="D340" s="8">
        <v>42341521</v>
      </c>
    </row>
    <row r="341" spans="1:4" ht="25.5">
      <c r="A341" s="71" t="s">
        <v>752</v>
      </c>
      <c r="B341" s="7">
        <v>3100623</v>
      </c>
      <c r="C341" s="7" t="s">
        <v>785</v>
      </c>
      <c r="D341" s="8">
        <v>8503858</v>
      </c>
    </row>
    <row r="342" spans="1:4">
      <c r="A342" s="71" t="s">
        <v>752</v>
      </c>
      <c r="B342" s="7">
        <v>3100624</v>
      </c>
      <c r="C342" s="7" t="s">
        <v>786</v>
      </c>
      <c r="D342" s="8">
        <v>4003167</v>
      </c>
    </row>
    <row r="343" spans="1:4">
      <c r="A343" s="71" t="s">
        <v>752</v>
      </c>
      <c r="B343" s="7">
        <v>3100625</v>
      </c>
      <c r="C343" s="7" t="s">
        <v>787</v>
      </c>
      <c r="D343" s="8">
        <v>3843798</v>
      </c>
    </row>
    <row r="344" spans="1:4">
      <c r="A344" s="71" t="s">
        <v>752</v>
      </c>
      <c r="B344" s="7">
        <v>3100626</v>
      </c>
      <c r="C344" s="7" t="s">
        <v>788</v>
      </c>
      <c r="D344" s="8">
        <v>16170954</v>
      </c>
    </row>
    <row r="345" spans="1:4" ht="25.5">
      <c r="A345" s="71" t="s">
        <v>752</v>
      </c>
      <c r="B345" s="7">
        <v>3100627</v>
      </c>
      <c r="C345" s="7" t="s">
        <v>734</v>
      </c>
      <c r="D345" s="8">
        <v>0</v>
      </c>
    </row>
    <row r="346" spans="1:4" ht="25.5">
      <c r="A346" s="71" t="s">
        <v>752</v>
      </c>
      <c r="B346" s="7">
        <v>3100628</v>
      </c>
      <c r="C346" s="7" t="s">
        <v>735</v>
      </c>
      <c r="D346" s="8">
        <v>0</v>
      </c>
    </row>
    <row r="347" spans="1:4" ht="25.5">
      <c r="A347" s="71" t="s">
        <v>752</v>
      </c>
      <c r="B347" s="7">
        <v>3100629</v>
      </c>
      <c r="C347" s="7" t="s">
        <v>736</v>
      </c>
      <c r="D347" s="8">
        <v>0</v>
      </c>
    </row>
    <row r="348" spans="1:4" ht="25.5">
      <c r="A348" s="71" t="s">
        <v>752</v>
      </c>
      <c r="B348" s="7">
        <v>3100630</v>
      </c>
      <c r="C348" s="7" t="s">
        <v>789</v>
      </c>
      <c r="D348" s="8">
        <v>0</v>
      </c>
    </row>
    <row r="349" spans="1:4" ht="25.5">
      <c r="A349" s="71" t="s">
        <v>752</v>
      </c>
      <c r="B349" s="7">
        <v>3100631</v>
      </c>
      <c r="C349" s="7" t="s">
        <v>790</v>
      </c>
      <c r="D349" s="8">
        <v>0</v>
      </c>
    </row>
    <row r="350" spans="1:4" ht="25.5">
      <c r="A350" s="71" t="s">
        <v>752</v>
      </c>
      <c r="B350" s="7">
        <v>3100632</v>
      </c>
      <c r="C350" s="7" t="s">
        <v>791</v>
      </c>
      <c r="D350" s="8">
        <v>0</v>
      </c>
    </row>
    <row r="351" spans="1:4" ht="25.5">
      <c r="A351" s="71" t="s">
        <v>753</v>
      </c>
      <c r="B351" s="7">
        <v>4850101</v>
      </c>
      <c r="C351" s="7" t="s">
        <v>792</v>
      </c>
      <c r="D351" s="8">
        <v>0</v>
      </c>
    </row>
    <row r="352" spans="1:4" ht="25.5">
      <c r="A352" s="71" t="s">
        <v>753</v>
      </c>
      <c r="B352" s="7">
        <v>4850102</v>
      </c>
      <c r="C352" s="7" t="s">
        <v>793</v>
      </c>
      <c r="D352" s="8">
        <v>0</v>
      </c>
    </row>
    <row r="353" spans="1:4" ht="25.5">
      <c r="A353" s="71" t="s">
        <v>753</v>
      </c>
      <c r="B353" s="7">
        <v>4850109</v>
      </c>
      <c r="C353" s="7" t="s">
        <v>794</v>
      </c>
      <c r="D353" s="8">
        <v>0</v>
      </c>
    </row>
    <row r="354" spans="1:4" ht="25.5">
      <c r="A354" s="71" t="s">
        <v>752</v>
      </c>
      <c r="B354" s="7">
        <v>3100633</v>
      </c>
      <c r="C354" s="7" t="s">
        <v>156</v>
      </c>
      <c r="D354" s="8">
        <v>0</v>
      </c>
    </row>
    <row r="355" spans="1:4">
      <c r="A355" s="71" t="s">
        <v>752</v>
      </c>
      <c r="B355" s="7">
        <v>3100634</v>
      </c>
      <c r="C355" s="7" t="s">
        <v>859</v>
      </c>
      <c r="D355" s="8">
        <v>0</v>
      </c>
    </row>
    <row r="356" spans="1:4" ht="25.5">
      <c r="A356" s="71" t="s">
        <v>752</v>
      </c>
      <c r="B356" s="7">
        <v>3100635</v>
      </c>
      <c r="C356" s="7" t="s">
        <v>860</v>
      </c>
      <c r="D356" s="8">
        <v>0</v>
      </c>
    </row>
    <row r="357" spans="1:4">
      <c r="A357" s="71" t="s">
        <v>752</v>
      </c>
      <c r="B357" s="7">
        <v>3100636</v>
      </c>
      <c r="C357" s="7" t="s">
        <v>1015</v>
      </c>
      <c r="D357" s="8">
        <v>178427</v>
      </c>
    </row>
    <row r="358" spans="1:4" ht="25.5">
      <c r="A358" s="71" t="s">
        <v>752</v>
      </c>
      <c r="B358" s="7">
        <v>3100637</v>
      </c>
      <c r="C358" s="7" t="s">
        <v>1016</v>
      </c>
      <c r="D358" s="8">
        <v>37403</v>
      </c>
    </row>
    <row r="359" spans="1:4">
      <c r="A359" s="71" t="s">
        <v>752</v>
      </c>
      <c r="B359" s="7">
        <v>3100638</v>
      </c>
      <c r="C359" s="7" t="s">
        <v>1017</v>
      </c>
      <c r="D359" s="8">
        <v>28070</v>
      </c>
    </row>
    <row r="360" spans="1:4" ht="25.5">
      <c r="A360" s="71" t="s">
        <v>752</v>
      </c>
      <c r="B360" s="7">
        <v>3100639</v>
      </c>
      <c r="C360" s="7" t="s">
        <v>1018</v>
      </c>
      <c r="D360" s="8">
        <v>26500</v>
      </c>
    </row>
    <row r="361" spans="1:4" ht="25.5">
      <c r="A361" s="71" t="s">
        <v>752</v>
      </c>
      <c r="B361" s="7">
        <v>3100640</v>
      </c>
      <c r="C361" s="7" t="s">
        <v>1019</v>
      </c>
      <c r="D361" s="8">
        <v>0</v>
      </c>
    </row>
    <row r="362" spans="1:4" ht="25.5">
      <c r="A362" s="71" t="s">
        <v>752</v>
      </c>
      <c r="B362" s="7">
        <v>3100641</v>
      </c>
      <c r="C362" s="7" t="s">
        <v>1020</v>
      </c>
      <c r="D362" s="8">
        <v>0</v>
      </c>
    </row>
    <row r="363" spans="1:4">
      <c r="A363" s="71" t="s">
        <v>752</v>
      </c>
      <c r="B363" s="7">
        <v>3100642</v>
      </c>
      <c r="C363" s="7" t="s">
        <v>1021</v>
      </c>
      <c r="D363" s="8">
        <v>0</v>
      </c>
    </row>
    <row r="364" spans="1:4" ht="25.5">
      <c r="A364" s="71" t="s">
        <v>752</v>
      </c>
      <c r="B364" s="7">
        <v>3100643</v>
      </c>
      <c r="C364" s="7" t="s">
        <v>1022</v>
      </c>
      <c r="D364" s="8">
        <v>0</v>
      </c>
    </row>
    <row r="365" spans="1:4">
      <c r="A365" s="71" t="s">
        <v>752</v>
      </c>
      <c r="B365" s="7">
        <v>3100644</v>
      </c>
      <c r="C365" s="7" t="s">
        <v>1023</v>
      </c>
      <c r="D365" s="8">
        <v>0</v>
      </c>
    </row>
    <row r="366" spans="1:4">
      <c r="A366" s="71" t="s">
        <v>752</v>
      </c>
      <c r="B366" s="7">
        <v>3100645</v>
      </c>
      <c r="C366" s="7" t="s">
        <v>1024</v>
      </c>
      <c r="D366" s="8">
        <v>0</v>
      </c>
    </row>
    <row r="367" spans="1:4">
      <c r="A367" s="71" t="s">
        <v>752</v>
      </c>
      <c r="B367" s="7">
        <v>3100646</v>
      </c>
      <c r="C367" s="7" t="s">
        <v>1025</v>
      </c>
      <c r="D367" s="8">
        <v>52136</v>
      </c>
    </row>
    <row r="368" spans="1:4" ht="25.5">
      <c r="A368" s="71" t="s">
        <v>752</v>
      </c>
      <c r="B368" s="7">
        <v>3100647</v>
      </c>
      <c r="C368" s="7" t="s">
        <v>1026</v>
      </c>
      <c r="D368" s="8">
        <v>2840</v>
      </c>
    </row>
    <row r="369" spans="1:4">
      <c r="A369" s="71" t="s">
        <v>752</v>
      </c>
      <c r="B369" s="7">
        <v>3100648</v>
      </c>
      <c r="C369" s="7" t="s">
        <v>1027</v>
      </c>
      <c r="D369" s="8">
        <v>46833</v>
      </c>
    </row>
    <row r="370" spans="1:4">
      <c r="A370" s="71" t="s">
        <v>752</v>
      </c>
      <c r="B370" s="7">
        <v>3100649</v>
      </c>
      <c r="C370" s="7" t="s">
        <v>1028</v>
      </c>
      <c r="D370" s="8">
        <v>11226</v>
      </c>
    </row>
    <row r="371" spans="1:4" ht="25.5">
      <c r="A371" s="71" t="s">
        <v>752</v>
      </c>
      <c r="B371" s="7">
        <v>3100650</v>
      </c>
      <c r="C371" s="7" t="s">
        <v>1029</v>
      </c>
      <c r="D371" s="8">
        <v>0</v>
      </c>
    </row>
    <row r="372" spans="1:4">
      <c r="A372" s="71" t="s">
        <v>752</v>
      </c>
      <c r="B372" s="7">
        <v>3100651</v>
      </c>
      <c r="C372" s="7" t="s">
        <v>1030</v>
      </c>
      <c r="D372" s="8">
        <v>0</v>
      </c>
    </row>
    <row r="373" spans="1:4" ht="25.5">
      <c r="A373" s="71" t="s">
        <v>752</v>
      </c>
      <c r="B373" s="7">
        <v>3100652</v>
      </c>
      <c r="C373" s="7" t="s">
        <v>1031</v>
      </c>
      <c r="D373" s="8">
        <v>0</v>
      </c>
    </row>
    <row r="374" spans="1:4">
      <c r="A374" s="71" t="s">
        <v>752</v>
      </c>
      <c r="B374" s="7">
        <v>3100653</v>
      </c>
      <c r="C374" s="7" t="s">
        <v>1032</v>
      </c>
      <c r="D374" s="8">
        <v>0</v>
      </c>
    </row>
    <row r="375" spans="1:4" ht="25.5">
      <c r="A375" s="71" t="s">
        <v>752</v>
      </c>
      <c r="B375" s="7">
        <v>3100654</v>
      </c>
      <c r="C375" s="7" t="s">
        <v>20</v>
      </c>
      <c r="D375" s="8">
        <v>0</v>
      </c>
    </row>
    <row r="376" spans="1:4">
      <c r="A376" s="71" t="s">
        <v>752</v>
      </c>
      <c r="B376" s="7">
        <v>3100655</v>
      </c>
      <c r="C376" s="7" t="s">
        <v>21</v>
      </c>
      <c r="D376" s="8">
        <v>0</v>
      </c>
    </row>
    <row r="377" spans="1:4" ht="25.5">
      <c r="A377" s="71" t="s">
        <v>752</v>
      </c>
      <c r="B377" s="7">
        <v>3100656</v>
      </c>
      <c r="C377" s="7" t="s">
        <v>22</v>
      </c>
      <c r="D377" s="8">
        <v>0</v>
      </c>
    </row>
    <row r="378" spans="1:4" ht="25.5">
      <c r="A378" s="71" t="s">
        <v>752</v>
      </c>
      <c r="B378" s="7">
        <v>3100657</v>
      </c>
      <c r="C378" s="7" t="s">
        <v>23</v>
      </c>
      <c r="D378" s="8">
        <v>0</v>
      </c>
    </row>
    <row r="379" spans="1:4" ht="25.5">
      <c r="A379" s="71" t="s">
        <v>752</v>
      </c>
      <c r="B379" s="7">
        <v>3100658</v>
      </c>
      <c r="C379" s="7" t="s">
        <v>24</v>
      </c>
      <c r="D379" s="8">
        <v>0</v>
      </c>
    </row>
    <row r="380" spans="1:4" ht="25.5">
      <c r="A380" s="71" t="s">
        <v>752</v>
      </c>
      <c r="B380" s="7">
        <v>3100659</v>
      </c>
      <c r="C380" s="7" t="s">
        <v>25</v>
      </c>
      <c r="D380" s="8">
        <v>0</v>
      </c>
    </row>
    <row r="381" spans="1:4">
      <c r="A381" s="71" t="s">
        <v>752</v>
      </c>
      <c r="B381" s="7">
        <v>3100660</v>
      </c>
      <c r="C381" s="7" t="s">
        <v>26</v>
      </c>
      <c r="D381" s="8">
        <v>11094</v>
      </c>
    </row>
    <row r="382" spans="1:4">
      <c r="A382" s="71" t="s">
        <v>752</v>
      </c>
      <c r="B382" s="7">
        <v>3100661</v>
      </c>
      <c r="C382" s="7" t="s">
        <v>27</v>
      </c>
      <c r="D382" s="8">
        <v>0</v>
      </c>
    </row>
    <row r="383" spans="1:4" ht="25.5">
      <c r="A383" s="71" t="s">
        <v>753</v>
      </c>
      <c r="B383" s="7">
        <v>4850110</v>
      </c>
      <c r="C383" s="7" t="s">
        <v>795</v>
      </c>
      <c r="D383" s="8">
        <v>0</v>
      </c>
    </row>
    <row r="384" spans="1:4" ht="25.5">
      <c r="A384" s="71" t="s">
        <v>753</v>
      </c>
      <c r="B384" s="7">
        <v>4850111</v>
      </c>
      <c r="C384" s="7" t="s">
        <v>796</v>
      </c>
      <c r="D384" s="8">
        <v>0</v>
      </c>
    </row>
    <row r="385" spans="1:4" ht="25.5">
      <c r="A385" s="71" t="s">
        <v>753</v>
      </c>
      <c r="B385" s="7">
        <v>4850112</v>
      </c>
      <c r="C385" s="7" t="s">
        <v>1014</v>
      </c>
      <c r="D385" s="8">
        <v>0</v>
      </c>
    </row>
    <row r="386" spans="1:4" ht="25.5">
      <c r="A386" s="71" t="s">
        <v>752</v>
      </c>
      <c r="B386" s="7">
        <v>3100662</v>
      </c>
      <c r="C386" s="7" t="s">
        <v>199</v>
      </c>
      <c r="D386" s="8">
        <v>0</v>
      </c>
    </row>
    <row r="387" spans="1:4" ht="25.5">
      <c r="A387" s="71" t="s">
        <v>752</v>
      </c>
      <c r="B387" s="7">
        <v>3100663</v>
      </c>
      <c r="C387" s="7" t="s">
        <v>200</v>
      </c>
      <c r="D387" s="8">
        <v>0</v>
      </c>
    </row>
    <row r="388" spans="1:4" ht="25.5">
      <c r="A388" s="71" t="s">
        <v>752</v>
      </c>
      <c r="B388" s="7">
        <v>3100664</v>
      </c>
      <c r="C388" s="7" t="s">
        <v>201</v>
      </c>
      <c r="D388" s="8">
        <v>0</v>
      </c>
    </row>
    <row r="389" spans="1:4">
      <c r="A389" s="4">
        <v>36</v>
      </c>
      <c r="B389" s="5" t="s">
        <v>737</v>
      </c>
      <c r="C389" s="4" t="s">
        <v>738</v>
      </c>
      <c r="D389" s="6">
        <f>SUM(D390:D404)-SUM(D405:D406)+SUM(D407:D425)-SUM(D426:D427)+D428+D429</f>
        <v>474958</v>
      </c>
    </row>
    <row r="390" spans="1:4">
      <c r="A390" s="71" t="s">
        <v>752</v>
      </c>
      <c r="B390" s="7">
        <v>3100433</v>
      </c>
      <c r="C390" s="7" t="s">
        <v>739</v>
      </c>
      <c r="D390" s="8">
        <v>0</v>
      </c>
    </row>
    <row r="391" spans="1:4" ht="25.5">
      <c r="A391" s="71" t="s">
        <v>752</v>
      </c>
      <c r="B391" s="7">
        <v>3100707</v>
      </c>
      <c r="C391" s="7" t="s">
        <v>52</v>
      </c>
      <c r="D391" s="8">
        <v>175021</v>
      </c>
    </row>
    <row r="392" spans="1:4" ht="25.5">
      <c r="A392" s="71" t="s">
        <v>752</v>
      </c>
      <c r="B392" s="7">
        <v>3100708</v>
      </c>
      <c r="C392" s="7" t="s">
        <v>53</v>
      </c>
      <c r="D392" s="8">
        <v>107500</v>
      </c>
    </row>
    <row r="393" spans="1:4">
      <c r="A393" s="71" t="s">
        <v>752</v>
      </c>
      <c r="B393" s="7">
        <v>3100709</v>
      </c>
      <c r="C393" s="7" t="s">
        <v>54</v>
      </c>
      <c r="D393" s="8">
        <v>0</v>
      </c>
    </row>
    <row r="394" spans="1:4" ht="25.5">
      <c r="A394" s="71" t="s">
        <v>752</v>
      </c>
      <c r="B394" s="7">
        <v>3100710</v>
      </c>
      <c r="C394" s="7" t="s">
        <v>55</v>
      </c>
      <c r="D394" s="8">
        <v>31000</v>
      </c>
    </row>
    <row r="395" spans="1:4">
      <c r="A395" s="71" t="s">
        <v>752</v>
      </c>
      <c r="B395" s="7">
        <v>3100711</v>
      </c>
      <c r="C395" s="7" t="s">
        <v>56</v>
      </c>
      <c r="D395" s="8">
        <v>83356</v>
      </c>
    </row>
    <row r="396" spans="1:4">
      <c r="A396" s="71" t="s">
        <v>752</v>
      </c>
      <c r="B396" s="7">
        <v>3100712</v>
      </c>
      <c r="C396" s="7" t="s">
        <v>57</v>
      </c>
      <c r="D396" s="8">
        <v>46431</v>
      </c>
    </row>
    <row r="397" spans="1:4" ht="25.5">
      <c r="A397" s="71" t="s">
        <v>752</v>
      </c>
      <c r="B397" s="7">
        <v>3100713</v>
      </c>
      <c r="C397" s="7" t="s">
        <v>45</v>
      </c>
      <c r="D397" s="8">
        <v>10029</v>
      </c>
    </row>
    <row r="398" spans="1:4">
      <c r="A398" s="71" t="s">
        <v>752</v>
      </c>
      <c r="B398" s="7">
        <v>3100714</v>
      </c>
      <c r="C398" s="7" t="s">
        <v>46</v>
      </c>
      <c r="D398" s="8">
        <v>0</v>
      </c>
    </row>
    <row r="399" spans="1:4" ht="25.5">
      <c r="A399" s="71" t="s">
        <v>752</v>
      </c>
      <c r="B399" s="7">
        <v>3100715</v>
      </c>
      <c r="C399" s="7" t="s">
        <v>47</v>
      </c>
      <c r="D399" s="8">
        <v>4500</v>
      </c>
    </row>
    <row r="400" spans="1:4" ht="25.5">
      <c r="A400" s="71" t="s">
        <v>752</v>
      </c>
      <c r="B400" s="7">
        <v>3100716</v>
      </c>
      <c r="C400" s="7" t="s">
        <v>48</v>
      </c>
      <c r="D400" s="8">
        <v>17121</v>
      </c>
    </row>
    <row r="401" spans="1:4" ht="25.5">
      <c r="A401" s="71" t="s">
        <v>752</v>
      </c>
      <c r="B401" s="7">
        <v>3100717</v>
      </c>
      <c r="C401" s="7" t="s">
        <v>740</v>
      </c>
      <c r="D401" s="8">
        <v>0</v>
      </c>
    </row>
    <row r="402" spans="1:4" ht="25.5">
      <c r="A402" s="71" t="s">
        <v>752</v>
      </c>
      <c r="B402" s="7">
        <v>3100718</v>
      </c>
      <c r="C402" s="7" t="s">
        <v>741</v>
      </c>
      <c r="D402" s="8">
        <v>0</v>
      </c>
    </row>
    <row r="403" spans="1:4" ht="25.5">
      <c r="A403" s="71" t="s">
        <v>752</v>
      </c>
      <c r="B403" s="7">
        <v>3100719</v>
      </c>
      <c r="C403" s="7" t="s">
        <v>49</v>
      </c>
      <c r="D403" s="8">
        <v>0</v>
      </c>
    </row>
    <row r="404" spans="1:4" ht="25.5">
      <c r="A404" s="71" t="s">
        <v>752</v>
      </c>
      <c r="B404" s="7">
        <v>3100720</v>
      </c>
      <c r="C404" s="7" t="s">
        <v>50</v>
      </c>
      <c r="D404" s="8">
        <v>0</v>
      </c>
    </row>
    <row r="405" spans="1:4" ht="25.5">
      <c r="A405" s="71" t="s">
        <v>753</v>
      </c>
      <c r="B405" s="7">
        <v>4850103</v>
      </c>
      <c r="C405" s="7" t="s">
        <v>1100</v>
      </c>
      <c r="D405" s="8">
        <v>0</v>
      </c>
    </row>
    <row r="406" spans="1:4" ht="25.5">
      <c r="A406" s="71" t="s">
        <v>753</v>
      </c>
      <c r="B406" s="7">
        <v>4850104</v>
      </c>
      <c r="C406" s="7" t="s">
        <v>1101</v>
      </c>
      <c r="D406" s="8">
        <v>0</v>
      </c>
    </row>
    <row r="407" spans="1:4" ht="25.5">
      <c r="A407" s="71" t="s">
        <v>752</v>
      </c>
      <c r="B407" s="7">
        <v>3100721</v>
      </c>
      <c r="C407" s="7" t="s">
        <v>51</v>
      </c>
      <c r="D407" s="8">
        <v>0</v>
      </c>
    </row>
    <row r="408" spans="1:4" ht="25.5">
      <c r="A408" s="71" t="s">
        <v>752</v>
      </c>
      <c r="B408" s="7">
        <v>3100722</v>
      </c>
      <c r="C408" s="7" t="s">
        <v>871</v>
      </c>
      <c r="D408" s="8">
        <v>0</v>
      </c>
    </row>
    <row r="409" spans="1:4" ht="25.5">
      <c r="A409" s="71" t="s">
        <v>752</v>
      </c>
      <c r="B409" s="7">
        <v>3100723</v>
      </c>
      <c r="C409" s="7" t="s">
        <v>872</v>
      </c>
      <c r="D409" s="8">
        <v>0</v>
      </c>
    </row>
    <row r="410" spans="1:4">
      <c r="A410" s="71" t="s">
        <v>752</v>
      </c>
      <c r="B410" s="7">
        <v>3100724</v>
      </c>
      <c r="C410" s="7" t="s">
        <v>873</v>
      </c>
      <c r="D410" s="8">
        <v>0</v>
      </c>
    </row>
    <row r="411" spans="1:4" ht="25.5">
      <c r="A411" s="71" t="s">
        <v>752</v>
      </c>
      <c r="B411" s="7">
        <v>3100725</v>
      </c>
      <c r="C411" s="7" t="s">
        <v>874</v>
      </c>
      <c r="D411" s="8">
        <v>0</v>
      </c>
    </row>
    <row r="412" spans="1:4">
      <c r="A412" s="71" t="s">
        <v>752</v>
      </c>
      <c r="B412" s="7">
        <v>3100726</v>
      </c>
      <c r="C412" s="7" t="s">
        <v>875</v>
      </c>
      <c r="D412" s="8">
        <v>0</v>
      </c>
    </row>
    <row r="413" spans="1:4">
      <c r="A413" s="71" t="s">
        <v>752</v>
      </c>
      <c r="B413" s="7">
        <v>3100727</v>
      </c>
      <c r="C413" s="7" t="s">
        <v>876</v>
      </c>
      <c r="D413" s="8">
        <v>0</v>
      </c>
    </row>
    <row r="414" spans="1:4" ht="25.5">
      <c r="A414" s="71" t="s">
        <v>752</v>
      </c>
      <c r="B414" s="7">
        <v>3100728</v>
      </c>
      <c r="C414" s="7" t="s">
        <v>877</v>
      </c>
      <c r="D414" s="8">
        <v>0</v>
      </c>
    </row>
    <row r="415" spans="1:4">
      <c r="A415" s="71" t="s">
        <v>752</v>
      </c>
      <c r="B415" s="7">
        <v>3100729</v>
      </c>
      <c r="C415" s="7" t="s">
        <v>878</v>
      </c>
      <c r="D415" s="8">
        <v>0</v>
      </c>
    </row>
    <row r="416" spans="1:4" ht="25.5">
      <c r="A416" s="71" t="s">
        <v>752</v>
      </c>
      <c r="B416" s="7">
        <v>3100730</v>
      </c>
      <c r="C416" s="7" t="s">
        <v>879</v>
      </c>
      <c r="D416" s="8">
        <v>0</v>
      </c>
    </row>
    <row r="417" spans="1:4" ht="25.5">
      <c r="A417" s="71" t="s">
        <v>752</v>
      </c>
      <c r="B417" s="7">
        <v>3100731</v>
      </c>
      <c r="C417" s="7" t="s">
        <v>880</v>
      </c>
      <c r="D417" s="8">
        <v>0</v>
      </c>
    </row>
    <row r="418" spans="1:4">
      <c r="A418" s="71" t="s">
        <v>752</v>
      </c>
      <c r="B418" s="7">
        <v>3100732</v>
      </c>
      <c r="C418" s="7" t="s">
        <v>881</v>
      </c>
      <c r="D418" s="8">
        <v>0</v>
      </c>
    </row>
    <row r="419" spans="1:4" ht="25.5">
      <c r="A419" s="71" t="s">
        <v>752</v>
      </c>
      <c r="B419" s="7">
        <v>3100733</v>
      </c>
      <c r="C419" s="7" t="s">
        <v>882</v>
      </c>
      <c r="D419" s="8">
        <v>0</v>
      </c>
    </row>
    <row r="420" spans="1:4">
      <c r="A420" s="71" t="s">
        <v>752</v>
      </c>
      <c r="B420" s="7">
        <v>3100734</v>
      </c>
      <c r="C420" s="7" t="s">
        <v>883</v>
      </c>
      <c r="D420" s="8">
        <v>0</v>
      </c>
    </row>
    <row r="421" spans="1:4" ht="25.5">
      <c r="A421" s="71" t="s">
        <v>752</v>
      </c>
      <c r="B421" s="7">
        <v>3100735</v>
      </c>
      <c r="C421" s="7" t="s">
        <v>884</v>
      </c>
      <c r="D421" s="8">
        <v>0</v>
      </c>
    </row>
    <row r="422" spans="1:4" ht="25.5">
      <c r="A422" s="71" t="s">
        <v>752</v>
      </c>
      <c r="B422" s="7">
        <v>3100736</v>
      </c>
      <c r="C422" s="7" t="s">
        <v>154</v>
      </c>
      <c r="D422" s="8">
        <v>0</v>
      </c>
    </row>
    <row r="423" spans="1:4" ht="25.5">
      <c r="A423" s="71" t="s">
        <v>752</v>
      </c>
      <c r="B423" s="7">
        <v>3100737</v>
      </c>
      <c r="C423" s="7" t="s">
        <v>155</v>
      </c>
      <c r="D423" s="8">
        <v>0</v>
      </c>
    </row>
    <row r="424" spans="1:4" ht="25.5">
      <c r="A424" s="71" t="s">
        <v>752</v>
      </c>
      <c r="B424" s="7">
        <v>3100738</v>
      </c>
      <c r="C424" s="7" t="s">
        <v>885</v>
      </c>
      <c r="D424" s="8">
        <v>0</v>
      </c>
    </row>
    <row r="425" spans="1:4" ht="25.5">
      <c r="A425" s="71" t="s">
        <v>752</v>
      </c>
      <c r="B425" s="7">
        <v>3100739</v>
      </c>
      <c r="C425" s="7" t="s">
        <v>886</v>
      </c>
      <c r="D425" s="8">
        <v>0</v>
      </c>
    </row>
    <row r="426" spans="1:4" ht="25.5">
      <c r="A426" s="72" t="s">
        <v>753</v>
      </c>
      <c r="B426" s="7">
        <v>4850113</v>
      </c>
      <c r="C426" s="7" t="s">
        <v>887</v>
      </c>
      <c r="D426" s="8">
        <v>0</v>
      </c>
    </row>
    <row r="427" spans="1:4" ht="25.5">
      <c r="A427" s="72" t="s">
        <v>753</v>
      </c>
      <c r="B427" s="7">
        <v>4850114</v>
      </c>
      <c r="C427" s="7" t="s">
        <v>888</v>
      </c>
      <c r="D427" s="8">
        <v>0</v>
      </c>
    </row>
    <row r="428" spans="1:4" ht="25.5">
      <c r="A428" s="71" t="s">
        <v>752</v>
      </c>
      <c r="B428" s="7">
        <v>3100740</v>
      </c>
      <c r="C428" s="7" t="s">
        <v>202</v>
      </c>
      <c r="D428" s="8">
        <v>0</v>
      </c>
    </row>
    <row r="429" spans="1:4" ht="25.5">
      <c r="A429" s="71" t="s">
        <v>752</v>
      </c>
      <c r="B429" s="7">
        <v>3100741</v>
      </c>
      <c r="C429" s="7" t="s">
        <v>203</v>
      </c>
      <c r="D429" s="8">
        <v>0</v>
      </c>
    </row>
    <row r="430" spans="1:4">
      <c r="A430" s="4">
        <v>37</v>
      </c>
      <c r="B430" s="5" t="s">
        <v>742</v>
      </c>
      <c r="C430" s="4" t="s">
        <v>743</v>
      </c>
      <c r="D430" s="6">
        <f>SUM(D431:D445)-SUM(D446:D447)+SUM(D448:D466)-SUM(D467:D468)+D469+D470</f>
        <v>23383950</v>
      </c>
    </row>
    <row r="431" spans="1:4">
      <c r="A431" s="71" t="s">
        <v>752</v>
      </c>
      <c r="B431" s="7">
        <v>3100434</v>
      </c>
      <c r="C431" s="7" t="s">
        <v>744</v>
      </c>
      <c r="D431" s="8">
        <v>0</v>
      </c>
    </row>
    <row r="432" spans="1:4" ht="25.5">
      <c r="A432" s="71" t="s">
        <v>752</v>
      </c>
      <c r="B432" s="7">
        <v>3100807</v>
      </c>
      <c r="C432" s="7" t="s">
        <v>889</v>
      </c>
      <c r="D432" s="8">
        <v>87251</v>
      </c>
    </row>
    <row r="433" spans="1:4" ht="25.5">
      <c r="A433" s="71" t="s">
        <v>752</v>
      </c>
      <c r="B433" s="7">
        <v>3100808</v>
      </c>
      <c r="C433" s="7" t="s">
        <v>94</v>
      </c>
      <c r="D433" s="8">
        <v>34500</v>
      </c>
    </row>
    <row r="434" spans="1:4">
      <c r="A434" s="71" t="s">
        <v>752</v>
      </c>
      <c r="B434" s="7">
        <v>3100809</v>
      </c>
      <c r="C434" s="7" t="s">
        <v>95</v>
      </c>
      <c r="D434" s="8">
        <v>0</v>
      </c>
    </row>
    <row r="435" spans="1:4" ht="25.5">
      <c r="A435" s="71" t="s">
        <v>752</v>
      </c>
      <c r="B435" s="7">
        <v>3100810</v>
      </c>
      <c r="C435" s="7" t="s">
        <v>96</v>
      </c>
      <c r="D435" s="8">
        <v>21000</v>
      </c>
    </row>
    <row r="436" spans="1:4">
      <c r="A436" s="71" t="s">
        <v>752</v>
      </c>
      <c r="B436" s="7">
        <v>3100811</v>
      </c>
      <c r="C436" s="7" t="s">
        <v>97</v>
      </c>
      <c r="D436" s="8">
        <v>36758</v>
      </c>
    </row>
    <row r="437" spans="1:4" ht="25.5">
      <c r="A437" s="71" t="s">
        <v>752</v>
      </c>
      <c r="B437" s="7">
        <v>3100812</v>
      </c>
      <c r="C437" s="7" t="s">
        <v>98</v>
      </c>
      <c r="D437" s="8">
        <v>14869162</v>
      </c>
    </row>
    <row r="438" spans="1:4" ht="25.5">
      <c r="A438" s="71" t="s">
        <v>752</v>
      </c>
      <c r="B438" s="7">
        <v>3100813</v>
      </c>
      <c r="C438" s="7" t="s">
        <v>99</v>
      </c>
      <c r="D438" s="8">
        <v>979944</v>
      </c>
    </row>
    <row r="439" spans="1:4">
      <c r="A439" s="71" t="s">
        <v>752</v>
      </c>
      <c r="B439" s="7">
        <v>3100814</v>
      </c>
      <c r="C439" s="7" t="s">
        <v>100</v>
      </c>
      <c r="D439" s="8">
        <v>1200000</v>
      </c>
    </row>
    <row r="440" spans="1:4" ht="25.5">
      <c r="A440" s="71" t="s">
        <v>752</v>
      </c>
      <c r="B440" s="7">
        <v>3100815</v>
      </c>
      <c r="C440" s="7" t="s">
        <v>1096</v>
      </c>
      <c r="D440" s="8">
        <v>1111437</v>
      </c>
    </row>
    <row r="441" spans="1:4" ht="25.5">
      <c r="A441" s="71" t="s">
        <v>752</v>
      </c>
      <c r="B441" s="7">
        <v>3100816</v>
      </c>
      <c r="C441" s="7" t="s">
        <v>1097</v>
      </c>
      <c r="D441" s="8">
        <v>5043898</v>
      </c>
    </row>
    <row r="442" spans="1:4" ht="25.5">
      <c r="A442" s="71" t="s">
        <v>752</v>
      </c>
      <c r="B442" s="7">
        <v>3100817</v>
      </c>
      <c r="C442" s="7" t="s">
        <v>745</v>
      </c>
      <c r="D442" s="8">
        <v>0</v>
      </c>
    </row>
    <row r="443" spans="1:4" ht="25.5">
      <c r="A443" s="71" t="s">
        <v>752</v>
      </c>
      <c r="B443" s="7">
        <v>3100818</v>
      </c>
      <c r="C443" s="7" t="s">
        <v>746</v>
      </c>
      <c r="D443" s="8">
        <v>0</v>
      </c>
    </row>
    <row r="444" spans="1:4" ht="25.5">
      <c r="A444" s="71" t="s">
        <v>752</v>
      </c>
      <c r="B444" s="7">
        <v>3100819</v>
      </c>
      <c r="C444" s="7" t="s">
        <v>1098</v>
      </c>
      <c r="D444" s="8">
        <v>0</v>
      </c>
    </row>
    <row r="445" spans="1:4" ht="25.5">
      <c r="A445" s="71" t="s">
        <v>752</v>
      </c>
      <c r="B445" s="7">
        <v>3100820</v>
      </c>
      <c r="C445" s="7" t="s">
        <v>1099</v>
      </c>
      <c r="D445" s="8">
        <v>0</v>
      </c>
    </row>
    <row r="446" spans="1:4" ht="25.5">
      <c r="A446" s="71" t="s">
        <v>753</v>
      </c>
      <c r="B446" s="7">
        <v>4850105</v>
      </c>
      <c r="C446" s="7" t="s">
        <v>1102</v>
      </c>
      <c r="D446" s="8">
        <v>0</v>
      </c>
    </row>
    <row r="447" spans="1:4" ht="25.5">
      <c r="A447" s="71" t="s">
        <v>753</v>
      </c>
      <c r="B447" s="7">
        <v>4850106</v>
      </c>
      <c r="C447" s="7" t="s">
        <v>1103</v>
      </c>
      <c r="D447" s="8">
        <v>0</v>
      </c>
    </row>
    <row r="448" spans="1:4" ht="25.5">
      <c r="A448" s="71" t="s">
        <v>752</v>
      </c>
      <c r="B448" s="7">
        <v>3100828</v>
      </c>
      <c r="C448" s="7" t="s">
        <v>861</v>
      </c>
      <c r="D448" s="8">
        <v>0</v>
      </c>
    </row>
    <row r="449" spans="1:4">
      <c r="A449" s="71" t="s">
        <v>752</v>
      </c>
      <c r="B449" s="7">
        <v>3100829</v>
      </c>
      <c r="C449" s="7" t="s">
        <v>1104</v>
      </c>
      <c r="D449" s="8">
        <v>0</v>
      </c>
    </row>
    <row r="450" spans="1:4" ht="25.5">
      <c r="A450" s="71" t="s">
        <v>752</v>
      </c>
      <c r="B450" s="7">
        <v>3100830</v>
      </c>
      <c r="C450" s="7" t="s">
        <v>1105</v>
      </c>
      <c r="D450" s="8">
        <v>0</v>
      </c>
    </row>
    <row r="451" spans="1:4">
      <c r="A451" s="71" t="s">
        <v>752</v>
      </c>
      <c r="B451" s="7">
        <v>3100831</v>
      </c>
      <c r="C451" s="7" t="s">
        <v>1106</v>
      </c>
      <c r="D451" s="8">
        <v>0</v>
      </c>
    </row>
    <row r="452" spans="1:4" ht="25.5">
      <c r="A452" s="71" t="s">
        <v>752</v>
      </c>
      <c r="B452" s="7">
        <v>3100832</v>
      </c>
      <c r="C452" s="7" t="s">
        <v>117</v>
      </c>
      <c r="D452" s="8">
        <v>0</v>
      </c>
    </row>
    <row r="453" spans="1:4">
      <c r="A453" s="71" t="s">
        <v>752</v>
      </c>
      <c r="B453" s="7">
        <v>3100833</v>
      </c>
      <c r="C453" s="7" t="s">
        <v>118</v>
      </c>
      <c r="D453" s="8">
        <v>0</v>
      </c>
    </row>
    <row r="454" spans="1:4" ht="25.5">
      <c r="A454" s="71" t="s">
        <v>752</v>
      </c>
      <c r="B454" s="7">
        <v>3100834</v>
      </c>
      <c r="C454" s="7" t="s">
        <v>119</v>
      </c>
      <c r="D454" s="8">
        <v>0</v>
      </c>
    </row>
    <row r="455" spans="1:4" ht="25.5">
      <c r="A455" s="71" t="s">
        <v>752</v>
      </c>
      <c r="B455" s="7">
        <v>3100835</v>
      </c>
      <c r="C455" s="7" t="s">
        <v>120</v>
      </c>
      <c r="D455" s="8">
        <v>0</v>
      </c>
    </row>
    <row r="456" spans="1:4">
      <c r="A456" s="71" t="s">
        <v>752</v>
      </c>
      <c r="B456" s="7">
        <v>3100836</v>
      </c>
      <c r="C456" s="7" t="s">
        <v>121</v>
      </c>
      <c r="D456" s="8">
        <v>0</v>
      </c>
    </row>
    <row r="457" spans="1:4" ht="25.5">
      <c r="A457" s="71" t="s">
        <v>752</v>
      </c>
      <c r="B457" s="7">
        <v>3100837</v>
      </c>
      <c r="C457" s="7" t="s">
        <v>122</v>
      </c>
      <c r="D457" s="8">
        <v>0</v>
      </c>
    </row>
    <row r="458" spans="1:4" ht="25.5">
      <c r="A458" s="71" t="s">
        <v>752</v>
      </c>
      <c r="B458" s="7">
        <v>3100838</v>
      </c>
      <c r="C458" s="7" t="s">
        <v>123</v>
      </c>
      <c r="D458" s="8">
        <v>0</v>
      </c>
    </row>
    <row r="459" spans="1:4">
      <c r="A459" s="71" t="s">
        <v>752</v>
      </c>
      <c r="B459" s="7">
        <v>3100839</v>
      </c>
      <c r="C459" s="7" t="s">
        <v>124</v>
      </c>
      <c r="D459" s="8">
        <v>0</v>
      </c>
    </row>
    <row r="460" spans="1:4" ht="25.5">
      <c r="A460" s="71" t="s">
        <v>752</v>
      </c>
      <c r="B460" s="7">
        <v>3100840</v>
      </c>
      <c r="C460" s="7" t="s">
        <v>125</v>
      </c>
      <c r="D460" s="8">
        <v>0</v>
      </c>
    </row>
    <row r="461" spans="1:4">
      <c r="A461" s="71" t="s">
        <v>752</v>
      </c>
      <c r="B461" s="7">
        <v>3100841</v>
      </c>
      <c r="C461" s="7" t="s">
        <v>126</v>
      </c>
      <c r="D461" s="8">
        <v>0</v>
      </c>
    </row>
    <row r="462" spans="1:4" ht="25.5">
      <c r="A462" s="71" t="s">
        <v>752</v>
      </c>
      <c r="B462" s="7">
        <v>3100842</v>
      </c>
      <c r="C462" s="7" t="s">
        <v>127</v>
      </c>
      <c r="D462" s="8">
        <v>0</v>
      </c>
    </row>
    <row r="463" spans="1:4" ht="25.5">
      <c r="A463" s="71" t="s">
        <v>752</v>
      </c>
      <c r="B463" s="7">
        <v>3100843</v>
      </c>
      <c r="C463" s="7" t="s">
        <v>152</v>
      </c>
      <c r="D463" s="8">
        <v>0</v>
      </c>
    </row>
    <row r="464" spans="1:4" ht="25.5">
      <c r="A464" s="71" t="s">
        <v>752</v>
      </c>
      <c r="B464" s="7">
        <v>3100844</v>
      </c>
      <c r="C464" s="7" t="s">
        <v>153</v>
      </c>
      <c r="D464" s="8">
        <v>0</v>
      </c>
    </row>
    <row r="465" spans="1:4" ht="25.5">
      <c r="A465" s="71" t="s">
        <v>752</v>
      </c>
      <c r="B465" s="7">
        <v>3100845</v>
      </c>
      <c r="C465" s="7" t="s">
        <v>128</v>
      </c>
      <c r="D465" s="8">
        <v>0</v>
      </c>
    </row>
    <row r="466" spans="1:4" ht="25.5">
      <c r="A466" s="71" t="s">
        <v>752</v>
      </c>
      <c r="B466" s="7">
        <v>3100846</v>
      </c>
      <c r="C466" s="7" t="s">
        <v>129</v>
      </c>
      <c r="D466" s="8">
        <v>0</v>
      </c>
    </row>
    <row r="467" spans="1:4" ht="25.5">
      <c r="A467" s="72" t="s">
        <v>753</v>
      </c>
      <c r="B467" s="7">
        <v>4850115</v>
      </c>
      <c r="C467" s="7" t="s">
        <v>1120</v>
      </c>
      <c r="D467" s="8">
        <v>0</v>
      </c>
    </row>
    <row r="468" spans="1:4" ht="25.5">
      <c r="A468" s="72" t="s">
        <v>753</v>
      </c>
      <c r="B468" s="7">
        <v>4850116</v>
      </c>
      <c r="C468" s="7" t="s">
        <v>1121</v>
      </c>
      <c r="D468" s="8">
        <v>0</v>
      </c>
    </row>
    <row r="469" spans="1:4" ht="25.5">
      <c r="A469" s="71" t="s">
        <v>752</v>
      </c>
      <c r="B469" s="7">
        <v>3100847</v>
      </c>
      <c r="C469" s="7" t="s">
        <v>204</v>
      </c>
      <c r="D469" s="8">
        <v>0</v>
      </c>
    </row>
    <row r="470" spans="1:4" ht="25.5">
      <c r="A470" s="71" t="s">
        <v>752</v>
      </c>
      <c r="B470" s="7">
        <v>3100848</v>
      </c>
      <c r="C470" s="7" t="s">
        <v>205</v>
      </c>
      <c r="D470" s="8">
        <v>0</v>
      </c>
    </row>
    <row r="471" spans="1:4">
      <c r="A471" s="4">
        <v>38</v>
      </c>
      <c r="B471" s="5" t="s">
        <v>747</v>
      </c>
      <c r="C471" s="4" t="s">
        <v>748</v>
      </c>
      <c r="D471" s="6">
        <f>SUM(D472:D486)-SUM(D487:D488)+SUM(D489:D507)-SUM(D508:D509)+D510+D511</f>
        <v>22513634</v>
      </c>
    </row>
    <row r="472" spans="1:4">
      <c r="A472" s="71" t="s">
        <v>752</v>
      </c>
      <c r="B472" s="7">
        <v>3100435</v>
      </c>
      <c r="C472" s="7" t="s">
        <v>764</v>
      </c>
      <c r="D472" s="8">
        <v>0</v>
      </c>
    </row>
    <row r="473" spans="1:4" ht="25.5">
      <c r="A473" s="71" t="s">
        <v>752</v>
      </c>
      <c r="B473" s="7">
        <v>3100907</v>
      </c>
      <c r="C473" s="7" t="s">
        <v>1122</v>
      </c>
      <c r="D473" s="8">
        <v>933723</v>
      </c>
    </row>
    <row r="474" spans="1:4" ht="25.5">
      <c r="A474" s="71" t="s">
        <v>752</v>
      </c>
      <c r="B474" s="7">
        <v>3100908</v>
      </c>
      <c r="C474" s="7" t="s">
        <v>138</v>
      </c>
      <c r="D474" s="8">
        <v>618842</v>
      </c>
    </row>
    <row r="475" spans="1:4">
      <c r="A475" s="71" t="s">
        <v>752</v>
      </c>
      <c r="B475" s="7">
        <v>3100909</v>
      </c>
      <c r="C475" s="7" t="s">
        <v>139</v>
      </c>
      <c r="D475" s="8">
        <v>0</v>
      </c>
    </row>
    <row r="476" spans="1:4" ht="25.5">
      <c r="A476" s="71" t="s">
        <v>752</v>
      </c>
      <c r="B476" s="7">
        <v>3100910</v>
      </c>
      <c r="C476" s="7" t="s">
        <v>140</v>
      </c>
      <c r="D476" s="8">
        <v>238490</v>
      </c>
    </row>
    <row r="477" spans="1:4" ht="25.5">
      <c r="A477" s="71" t="s">
        <v>752</v>
      </c>
      <c r="B477" s="7">
        <v>3100911</v>
      </c>
      <c r="C477" s="7" t="s">
        <v>141</v>
      </c>
      <c r="D477" s="8">
        <v>473749</v>
      </c>
    </row>
    <row r="478" spans="1:4">
      <c r="A478" s="71" t="s">
        <v>752</v>
      </c>
      <c r="B478" s="7">
        <v>3100912</v>
      </c>
      <c r="C478" s="7" t="s">
        <v>142</v>
      </c>
      <c r="D478" s="8">
        <v>13228392</v>
      </c>
    </row>
    <row r="479" spans="1:4" ht="25.5">
      <c r="A479" s="71" t="s">
        <v>752</v>
      </c>
      <c r="B479" s="7">
        <v>3100913</v>
      </c>
      <c r="C479" s="7" t="s">
        <v>143</v>
      </c>
      <c r="D479" s="8">
        <v>1459440</v>
      </c>
    </row>
    <row r="480" spans="1:4">
      <c r="A480" s="71" t="s">
        <v>752</v>
      </c>
      <c r="B480" s="7">
        <v>3100914</v>
      </c>
      <c r="C480" s="7" t="s">
        <v>144</v>
      </c>
      <c r="D480" s="8">
        <v>60115</v>
      </c>
    </row>
    <row r="481" spans="1:4" ht="25.5">
      <c r="A481" s="71" t="s">
        <v>752</v>
      </c>
      <c r="B481" s="7">
        <v>3100915</v>
      </c>
      <c r="C481" s="7" t="s">
        <v>145</v>
      </c>
      <c r="D481" s="8">
        <v>1060000</v>
      </c>
    </row>
    <row r="482" spans="1:4" ht="25.5">
      <c r="A482" s="71" t="s">
        <v>752</v>
      </c>
      <c r="B482" s="7">
        <v>3100916</v>
      </c>
      <c r="C482" s="7" t="s">
        <v>146</v>
      </c>
      <c r="D482" s="8">
        <v>4375185</v>
      </c>
    </row>
    <row r="483" spans="1:4" ht="25.5">
      <c r="A483" s="71" t="s">
        <v>752</v>
      </c>
      <c r="B483" s="7">
        <v>3100917</v>
      </c>
      <c r="C483" s="7" t="s">
        <v>147</v>
      </c>
      <c r="D483" s="8">
        <v>0</v>
      </c>
    </row>
    <row r="484" spans="1:4" ht="25.5">
      <c r="A484" s="71" t="s">
        <v>752</v>
      </c>
      <c r="B484" s="7">
        <v>3100918</v>
      </c>
      <c r="C484" s="7" t="s">
        <v>507</v>
      </c>
      <c r="D484" s="8">
        <v>0</v>
      </c>
    </row>
    <row r="485" spans="1:4" ht="25.5">
      <c r="A485" s="71" t="s">
        <v>752</v>
      </c>
      <c r="B485" s="7">
        <v>3100919</v>
      </c>
      <c r="C485" s="7" t="s">
        <v>148</v>
      </c>
      <c r="D485" s="8">
        <v>0</v>
      </c>
    </row>
    <row r="486" spans="1:4" ht="25.5">
      <c r="A486" s="71" t="s">
        <v>752</v>
      </c>
      <c r="B486" s="7">
        <v>3100920</v>
      </c>
      <c r="C486" s="7" t="s">
        <v>149</v>
      </c>
      <c r="D486" s="8">
        <v>0</v>
      </c>
    </row>
    <row r="487" spans="1:4" ht="25.5">
      <c r="A487" s="71" t="s">
        <v>753</v>
      </c>
      <c r="B487" s="7">
        <v>4850107</v>
      </c>
      <c r="C487" s="7" t="s">
        <v>150</v>
      </c>
      <c r="D487" s="8">
        <v>0</v>
      </c>
    </row>
    <row r="488" spans="1:4" ht="25.5">
      <c r="A488" s="71" t="s">
        <v>753</v>
      </c>
      <c r="B488" s="7">
        <v>4850108</v>
      </c>
      <c r="C488" s="7" t="s">
        <v>151</v>
      </c>
      <c r="D488" s="8">
        <v>0</v>
      </c>
    </row>
    <row r="489" spans="1:4" ht="25.5">
      <c r="A489" s="71" t="s">
        <v>752</v>
      </c>
      <c r="B489" s="7">
        <v>3100921</v>
      </c>
      <c r="C489" s="7" t="s">
        <v>862</v>
      </c>
      <c r="D489" s="8">
        <v>0</v>
      </c>
    </row>
    <row r="490" spans="1:4" ht="25.5">
      <c r="A490" s="71" t="s">
        <v>752</v>
      </c>
      <c r="B490" s="7">
        <v>3100922</v>
      </c>
      <c r="C490" s="7" t="s">
        <v>863</v>
      </c>
      <c r="D490" s="8">
        <v>65698</v>
      </c>
    </row>
    <row r="491" spans="1:4" ht="25.5">
      <c r="A491" s="71" t="s">
        <v>752</v>
      </c>
      <c r="B491" s="7">
        <v>3100923</v>
      </c>
      <c r="C491" s="7" t="s">
        <v>864</v>
      </c>
      <c r="D491" s="8">
        <v>0</v>
      </c>
    </row>
    <row r="492" spans="1:4" ht="25.5">
      <c r="A492" s="71" t="s">
        <v>752</v>
      </c>
      <c r="B492" s="7">
        <v>3100924</v>
      </c>
      <c r="C492" s="7" t="s">
        <v>157</v>
      </c>
      <c r="D492" s="8">
        <v>0</v>
      </c>
    </row>
    <row r="493" spans="1:4" ht="25.5">
      <c r="A493" s="71" t="s">
        <v>752</v>
      </c>
      <c r="B493" s="7">
        <v>3100925</v>
      </c>
      <c r="C493" s="7" t="s">
        <v>158</v>
      </c>
      <c r="D493" s="8">
        <v>0</v>
      </c>
    </row>
    <row r="494" spans="1:4">
      <c r="A494" s="71" t="s">
        <v>752</v>
      </c>
      <c r="B494" s="7">
        <v>3100926</v>
      </c>
      <c r="C494" s="7" t="s">
        <v>159</v>
      </c>
      <c r="D494" s="8">
        <v>0</v>
      </c>
    </row>
    <row r="495" spans="1:4" ht="25.5">
      <c r="A495" s="71" t="s">
        <v>752</v>
      </c>
      <c r="B495" s="7">
        <v>3100927</v>
      </c>
      <c r="C495" s="7" t="s">
        <v>160</v>
      </c>
      <c r="D495" s="8">
        <v>0</v>
      </c>
    </row>
    <row r="496" spans="1:4">
      <c r="A496" s="71" t="s">
        <v>752</v>
      </c>
      <c r="B496" s="7">
        <v>3100928</v>
      </c>
      <c r="C496" s="7" t="s">
        <v>161</v>
      </c>
      <c r="D496" s="8">
        <v>0</v>
      </c>
    </row>
    <row r="497" spans="1:4">
      <c r="A497" s="71" t="s">
        <v>752</v>
      </c>
      <c r="B497" s="7">
        <v>3100929</v>
      </c>
      <c r="C497" s="7" t="s">
        <v>1208</v>
      </c>
      <c r="D497" s="8">
        <v>0</v>
      </c>
    </row>
    <row r="498" spans="1:4" ht="25.5">
      <c r="A498" s="71" t="s">
        <v>752</v>
      </c>
      <c r="B498" s="7">
        <v>3100930</v>
      </c>
      <c r="C498" s="7" t="s">
        <v>1209</v>
      </c>
      <c r="D498" s="8">
        <v>0</v>
      </c>
    </row>
    <row r="499" spans="1:4">
      <c r="A499" s="71" t="s">
        <v>752</v>
      </c>
      <c r="B499" s="7">
        <v>3100931</v>
      </c>
      <c r="C499" s="7" t="s">
        <v>1210</v>
      </c>
      <c r="D499" s="8">
        <v>0</v>
      </c>
    </row>
    <row r="500" spans="1:4" ht="25.5">
      <c r="A500" s="71" t="s">
        <v>752</v>
      </c>
      <c r="B500" s="7">
        <v>3100932</v>
      </c>
      <c r="C500" s="7" t="s">
        <v>1211</v>
      </c>
      <c r="D500" s="8">
        <v>0</v>
      </c>
    </row>
    <row r="501" spans="1:4" ht="25.5">
      <c r="A501" s="71" t="s">
        <v>752</v>
      </c>
      <c r="B501" s="7">
        <v>3100933</v>
      </c>
      <c r="C501" s="7" t="s">
        <v>1212</v>
      </c>
      <c r="D501" s="8">
        <v>0</v>
      </c>
    </row>
    <row r="502" spans="1:4">
      <c r="A502" s="71" t="s">
        <v>752</v>
      </c>
      <c r="B502" s="7">
        <v>3100934</v>
      </c>
      <c r="C502" s="7" t="s">
        <v>1213</v>
      </c>
      <c r="D502" s="8">
        <v>0</v>
      </c>
    </row>
    <row r="503" spans="1:4" ht="25.5">
      <c r="A503" s="71" t="s">
        <v>752</v>
      </c>
      <c r="B503" s="7">
        <v>3100935</v>
      </c>
      <c r="C503" s="7" t="s">
        <v>1214</v>
      </c>
      <c r="D503" s="8">
        <v>0</v>
      </c>
    </row>
    <row r="504" spans="1:4">
      <c r="A504" s="71" t="s">
        <v>752</v>
      </c>
      <c r="B504" s="7">
        <v>3100936</v>
      </c>
      <c r="C504" s="7" t="s">
        <v>1215</v>
      </c>
      <c r="D504" s="8">
        <v>0</v>
      </c>
    </row>
    <row r="505" spans="1:4" ht="25.5">
      <c r="A505" s="71" t="s">
        <v>752</v>
      </c>
      <c r="B505" s="7">
        <v>3100937</v>
      </c>
      <c r="C505" s="7" t="s">
        <v>1216</v>
      </c>
      <c r="D505" s="8">
        <v>0</v>
      </c>
    </row>
    <row r="506" spans="1:4" ht="25.5">
      <c r="A506" s="71" t="s">
        <v>752</v>
      </c>
      <c r="B506" s="7">
        <v>3100938</v>
      </c>
      <c r="C506" s="7" t="s">
        <v>1217</v>
      </c>
      <c r="D506" s="8">
        <v>0</v>
      </c>
    </row>
    <row r="507" spans="1:4" ht="25.5">
      <c r="A507" s="71" t="s">
        <v>752</v>
      </c>
      <c r="B507" s="7">
        <v>3100939</v>
      </c>
      <c r="C507" s="7" t="s">
        <v>1218</v>
      </c>
      <c r="D507" s="8">
        <v>0</v>
      </c>
    </row>
    <row r="508" spans="1:4" ht="25.5">
      <c r="A508" s="72" t="s">
        <v>753</v>
      </c>
      <c r="B508" s="7">
        <v>4850117</v>
      </c>
      <c r="C508" s="7" t="s">
        <v>1219</v>
      </c>
      <c r="D508" s="8">
        <v>0</v>
      </c>
    </row>
    <row r="509" spans="1:4" ht="25.5">
      <c r="A509" s="72" t="s">
        <v>753</v>
      </c>
      <c r="B509" s="7">
        <v>4850118</v>
      </c>
      <c r="C509" s="7" t="s">
        <v>1220</v>
      </c>
      <c r="D509" s="8">
        <v>0</v>
      </c>
    </row>
    <row r="510" spans="1:4" ht="25.5">
      <c r="A510" s="71" t="s">
        <v>752</v>
      </c>
      <c r="B510" s="7">
        <v>3100940</v>
      </c>
      <c r="C510" s="7" t="s">
        <v>206</v>
      </c>
      <c r="D510" s="8">
        <v>0</v>
      </c>
    </row>
    <row r="511" spans="1:4" ht="25.5">
      <c r="A511" s="71" t="s">
        <v>752</v>
      </c>
      <c r="B511" s="7">
        <v>3100941</v>
      </c>
      <c r="C511" s="7" t="s">
        <v>207</v>
      </c>
      <c r="D511" s="8">
        <v>0</v>
      </c>
    </row>
    <row r="512" spans="1:4" ht="25.5">
      <c r="A512" s="4">
        <v>39</v>
      </c>
      <c r="B512" s="5" t="s">
        <v>508</v>
      </c>
      <c r="C512" s="4" t="s">
        <v>509</v>
      </c>
      <c r="D512" s="6">
        <f>D513+D560+D562</f>
        <v>13823283</v>
      </c>
    </row>
    <row r="513" spans="1:4" ht="25.5">
      <c r="A513" s="4" t="s">
        <v>751</v>
      </c>
      <c r="B513" s="5" t="s">
        <v>510</v>
      </c>
      <c r="C513" s="5" t="s">
        <v>511</v>
      </c>
      <c r="D513" s="6">
        <f>D514+D521+D526+D528</f>
        <v>7189470</v>
      </c>
    </row>
    <row r="514" spans="1:4">
      <c r="A514" s="71" t="s">
        <v>752</v>
      </c>
      <c r="B514" s="5" t="s">
        <v>512</v>
      </c>
      <c r="C514" s="5" t="s">
        <v>513</v>
      </c>
      <c r="D514" s="6">
        <f>SUM(D515:D520)</f>
        <v>696911</v>
      </c>
    </row>
    <row r="515" spans="1:4">
      <c r="A515" s="71" t="s">
        <v>752</v>
      </c>
      <c r="B515" s="7">
        <v>3101001</v>
      </c>
      <c r="C515" s="7" t="s">
        <v>514</v>
      </c>
      <c r="D515" s="8">
        <v>180383</v>
      </c>
    </row>
    <row r="516" spans="1:4">
      <c r="A516" s="71" t="s">
        <v>752</v>
      </c>
      <c r="B516" s="7">
        <v>3101002</v>
      </c>
      <c r="C516" s="7" t="s">
        <v>515</v>
      </c>
      <c r="D516" s="8">
        <v>169899</v>
      </c>
    </row>
    <row r="517" spans="1:4">
      <c r="A517" s="71" t="s">
        <v>752</v>
      </c>
      <c r="B517" s="7">
        <v>3101003</v>
      </c>
      <c r="C517" s="7" t="s">
        <v>516</v>
      </c>
      <c r="D517" s="8">
        <v>172185</v>
      </c>
    </row>
    <row r="518" spans="1:4">
      <c r="A518" s="71" t="s">
        <v>752</v>
      </c>
      <c r="B518" s="7">
        <v>3101004</v>
      </c>
      <c r="C518" s="7" t="s">
        <v>517</v>
      </c>
      <c r="D518" s="8">
        <v>0</v>
      </c>
    </row>
    <row r="519" spans="1:4">
      <c r="A519" s="71" t="s">
        <v>752</v>
      </c>
      <c r="B519" s="7">
        <v>3101005</v>
      </c>
      <c r="C519" s="7" t="s">
        <v>518</v>
      </c>
      <c r="D519" s="8">
        <v>41762</v>
      </c>
    </row>
    <row r="520" spans="1:4">
      <c r="A520" s="71" t="s">
        <v>752</v>
      </c>
      <c r="B520" s="7">
        <v>3101007</v>
      </c>
      <c r="C520" s="7" t="s">
        <v>519</v>
      </c>
      <c r="D520" s="8">
        <v>132682</v>
      </c>
    </row>
    <row r="521" spans="1:4">
      <c r="A521" s="71" t="s">
        <v>752</v>
      </c>
      <c r="B521" s="5" t="s">
        <v>520</v>
      </c>
      <c r="C521" s="5" t="s">
        <v>521</v>
      </c>
      <c r="D521" s="6">
        <f>SUM(D522:D525)</f>
        <v>4005079</v>
      </c>
    </row>
    <row r="522" spans="1:4">
      <c r="A522" s="71" t="s">
        <v>752</v>
      </c>
      <c r="B522" s="7">
        <v>3101071</v>
      </c>
      <c r="C522" s="7" t="s">
        <v>522</v>
      </c>
      <c r="D522" s="8">
        <v>1357193</v>
      </c>
    </row>
    <row r="523" spans="1:4">
      <c r="A523" s="71" t="s">
        <v>752</v>
      </c>
      <c r="B523" s="7">
        <v>3101072</v>
      </c>
      <c r="C523" s="7" t="s">
        <v>523</v>
      </c>
      <c r="D523" s="8">
        <v>287505</v>
      </c>
    </row>
    <row r="524" spans="1:4">
      <c r="A524" s="71" t="s">
        <v>752</v>
      </c>
      <c r="B524" s="7">
        <v>3101073</v>
      </c>
      <c r="C524" s="7" t="s">
        <v>524</v>
      </c>
      <c r="D524" s="8">
        <v>122466</v>
      </c>
    </row>
    <row r="525" spans="1:4">
      <c r="A525" s="71" t="s">
        <v>752</v>
      </c>
      <c r="B525" s="7">
        <v>3101076</v>
      </c>
      <c r="C525" s="7" t="s">
        <v>525</v>
      </c>
      <c r="D525" s="8">
        <v>2237915</v>
      </c>
    </row>
    <row r="526" spans="1:4">
      <c r="A526" s="71" t="s">
        <v>752</v>
      </c>
      <c r="B526" s="5" t="s">
        <v>526</v>
      </c>
      <c r="C526" s="5" t="s">
        <v>527</v>
      </c>
      <c r="D526" s="6">
        <f>D527</f>
        <v>93933</v>
      </c>
    </row>
    <row r="527" spans="1:4">
      <c r="A527" s="71" t="s">
        <v>752</v>
      </c>
      <c r="B527" s="7">
        <v>3101012</v>
      </c>
      <c r="C527" s="7" t="s">
        <v>528</v>
      </c>
      <c r="D527" s="8">
        <v>93933</v>
      </c>
    </row>
    <row r="528" spans="1:4">
      <c r="A528" s="71" t="s">
        <v>752</v>
      </c>
      <c r="B528" s="5" t="s">
        <v>529</v>
      </c>
      <c r="C528" s="5" t="s">
        <v>530</v>
      </c>
      <c r="D528" s="6">
        <f>SUM(D529:D541)</f>
        <v>2393547</v>
      </c>
    </row>
    <row r="529" spans="1:4">
      <c r="A529" s="71" t="s">
        <v>752</v>
      </c>
      <c r="B529" s="7">
        <v>3101006</v>
      </c>
      <c r="C529" s="7" t="s">
        <v>531</v>
      </c>
      <c r="D529" s="8">
        <v>0</v>
      </c>
    </row>
    <row r="530" spans="1:4">
      <c r="A530" s="71" t="s">
        <v>752</v>
      </c>
      <c r="B530" s="7">
        <v>3101008</v>
      </c>
      <c r="C530" s="7" t="s">
        <v>532</v>
      </c>
      <c r="D530" s="8">
        <v>0</v>
      </c>
    </row>
    <row r="531" spans="1:4">
      <c r="A531" s="71" t="s">
        <v>752</v>
      </c>
      <c r="B531" s="7">
        <v>3101009</v>
      </c>
      <c r="C531" s="7" t="s">
        <v>1130</v>
      </c>
      <c r="D531" s="8">
        <v>11260</v>
      </c>
    </row>
    <row r="532" spans="1:4">
      <c r="A532" s="71" t="s">
        <v>752</v>
      </c>
      <c r="B532" s="7">
        <v>3101011</v>
      </c>
      <c r="C532" s="7" t="s">
        <v>1131</v>
      </c>
      <c r="D532" s="8">
        <v>326929</v>
      </c>
    </row>
    <row r="533" spans="1:4">
      <c r="A533" s="71" t="s">
        <v>752</v>
      </c>
      <c r="B533" s="7">
        <v>3101013</v>
      </c>
      <c r="C533" s="7" t="s">
        <v>1132</v>
      </c>
      <c r="D533" s="8">
        <v>4000</v>
      </c>
    </row>
    <row r="534" spans="1:4">
      <c r="A534" s="71" t="s">
        <v>752</v>
      </c>
      <c r="B534" s="7">
        <v>3101016</v>
      </c>
      <c r="C534" s="7" t="s">
        <v>1133</v>
      </c>
      <c r="D534" s="8">
        <v>22264</v>
      </c>
    </row>
    <row r="535" spans="1:4">
      <c r="A535" s="71" t="s">
        <v>752</v>
      </c>
      <c r="B535" s="7">
        <v>3101017</v>
      </c>
      <c r="C535" s="7" t="s">
        <v>1134</v>
      </c>
      <c r="D535" s="8">
        <v>0</v>
      </c>
    </row>
    <row r="536" spans="1:4">
      <c r="A536" s="71" t="s">
        <v>752</v>
      </c>
      <c r="B536" s="7">
        <v>3101019</v>
      </c>
      <c r="C536" s="7" t="s">
        <v>1135</v>
      </c>
      <c r="D536" s="8">
        <v>0</v>
      </c>
    </row>
    <row r="537" spans="1:4">
      <c r="A537" s="71" t="s">
        <v>752</v>
      </c>
      <c r="B537" s="7">
        <v>3101023</v>
      </c>
      <c r="C537" s="7" t="s">
        <v>1136</v>
      </c>
      <c r="D537" s="8">
        <v>12834</v>
      </c>
    </row>
    <row r="538" spans="1:4">
      <c r="A538" s="71" t="s">
        <v>752</v>
      </c>
      <c r="B538" s="7">
        <v>3101014</v>
      </c>
      <c r="C538" s="7" t="s">
        <v>1137</v>
      </c>
      <c r="D538" s="8">
        <v>1857968</v>
      </c>
    </row>
    <row r="539" spans="1:4">
      <c r="A539" s="71" t="s">
        <v>752</v>
      </c>
      <c r="B539" s="7">
        <v>3101077</v>
      </c>
      <c r="C539" s="7" t="s">
        <v>1138</v>
      </c>
      <c r="D539" s="8">
        <v>157469</v>
      </c>
    </row>
    <row r="540" spans="1:4">
      <c r="A540" s="71" t="s">
        <v>752</v>
      </c>
      <c r="B540" s="7">
        <v>3150201</v>
      </c>
      <c r="C540" s="7" t="s">
        <v>1139</v>
      </c>
      <c r="D540" s="8">
        <v>0</v>
      </c>
    </row>
    <row r="541" spans="1:4">
      <c r="A541" s="71" t="s">
        <v>752</v>
      </c>
      <c r="B541" s="7">
        <v>3150202</v>
      </c>
      <c r="C541" s="7" t="s">
        <v>1140</v>
      </c>
      <c r="D541" s="8">
        <v>823</v>
      </c>
    </row>
    <row r="542" spans="1:4" ht="38.25">
      <c r="A542" s="4">
        <v>40</v>
      </c>
      <c r="B542" s="5" t="s">
        <v>1141</v>
      </c>
      <c r="C542" s="4" t="s">
        <v>1142</v>
      </c>
      <c r="D542" s="6">
        <f>D543-D560-D562</f>
        <v>24294794</v>
      </c>
    </row>
    <row r="543" spans="1:4" ht="25.5">
      <c r="A543" s="4" t="s">
        <v>751</v>
      </c>
      <c r="B543" s="5" t="s">
        <v>1143</v>
      </c>
      <c r="C543" s="5" t="s">
        <v>1144</v>
      </c>
      <c r="D543" s="6">
        <f>D544+D546+D549+D552+D554+D556+D558+D560+D562+D567</f>
        <v>30928607</v>
      </c>
    </row>
    <row r="544" spans="1:4">
      <c r="A544" s="71" t="s">
        <v>752</v>
      </c>
      <c r="B544" s="5" t="s">
        <v>1145</v>
      </c>
      <c r="C544" s="5" t="s">
        <v>1146</v>
      </c>
      <c r="D544" s="6">
        <f>D545</f>
        <v>2329624</v>
      </c>
    </row>
    <row r="545" spans="1:4">
      <c r="A545" s="71" t="s">
        <v>752</v>
      </c>
      <c r="B545" s="7">
        <v>3101102</v>
      </c>
      <c r="C545" s="7" t="s">
        <v>1147</v>
      </c>
      <c r="D545" s="8">
        <v>2329624</v>
      </c>
    </row>
    <row r="546" spans="1:4">
      <c r="A546" s="71" t="s">
        <v>752</v>
      </c>
      <c r="B546" s="5" t="s">
        <v>1148</v>
      </c>
      <c r="C546" s="5" t="s">
        <v>1149</v>
      </c>
      <c r="D546" s="6">
        <f>SUM(D547:D548)</f>
        <v>6820809</v>
      </c>
    </row>
    <row r="547" spans="1:4">
      <c r="A547" s="71" t="s">
        <v>752</v>
      </c>
      <c r="B547" s="7">
        <v>3101104</v>
      </c>
      <c r="C547" s="7" t="s">
        <v>1150</v>
      </c>
      <c r="D547" s="8">
        <v>0</v>
      </c>
    </row>
    <row r="548" spans="1:4">
      <c r="A548" s="71" t="s">
        <v>752</v>
      </c>
      <c r="B548" s="7">
        <v>3101103</v>
      </c>
      <c r="C548" s="7" t="s">
        <v>1151</v>
      </c>
      <c r="D548" s="8">
        <v>6820809</v>
      </c>
    </row>
    <row r="549" spans="1:4">
      <c r="A549" s="71" t="s">
        <v>752</v>
      </c>
      <c r="B549" s="5" t="s">
        <v>1152</v>
      </c>
      <c r="C549" s="5" t="s">
        <v>1153</v>
      </c>
      <c r="D549" s="6">
        <f>SUM(D550:D551)</f>
        <v>2644090</v>
      </c>
    </row>
    <row r="550" spans="1:4">
      <c r="A550" s="71" t="s">
        <v>752</v>
      </c>
      <c r="B550" s="7">
        <v>3101105</v>
      </c>
      <c r="C550" s="7" t="s">
        <v>1154</v>
      </c>
      <c r="D550" s="8">
        <v>1747644</v>
      </c>
    </row>
    <row r="551" spans="1:4">
      <c r="A551" s="71" t="s">
        <v>752</v>
      </c>
      <c r="B551" s="7">
        <v>3101106</v>
      </c>
      <c r="C551" s="7" t="s">
        <v>1155</v>
      </c>
      <c r="D551" s="8">
        <v>896446</v>
      </c>
    </row>
    <row r="552" spans="1:4">
      <c r="A552" s="71" t="s">
        <v>752</v>
      </c>
      <c r="B552" s="5" t="s">
        <v>1156</v>
      </c>
      <c r="C552" s="5" t="s">
        <v>1157</v>
      </c>
      <c r="D552" s="6">
        <f>D553</f>
        <v>8576316</v>
      </c>
    </row>
    <row r="553" spans="1:4">
      <c r="A553" s="71" t="s">
        <v>752</v>
      </c>
      <c r="B553" s="7">
        <v>3101107</v>
      </c>
      <c r="C553" s="7" t="s">
        <v>1158</v>
      </c>
      <c r="D553" s="8">
        <v>8576316</v>
      </c>
    </row>
    <row r="554" spans="1:4">
      <c r="A554" s="71" t="s">
        <v>752</v>
      </c>
      <c r="B554" s="5" t="s">
        <v>1159</v>
      </c>
      <c r="C554" s="5" t="s">
        <v>1160</v>
      </c>
      <c r="D554" s="6">
        <f>D555</f>
        <v>228784</v>
      </c>
    </row>
    <row r="555" spans="1:4">
      <c r="A555" s="71" t="s">
        <v>752</v>
      </c>
      <c r="B555" s="7">
        <v>3101101</v>
      </c>
      <c r="C555" s="7" t="s">
        <v>1161</v>
      </c>
      <c r="D555" s="8">
        <v>228784</v>
      </c>
    </row>
    <row r="556" spans="1:4">
      <c r="A556" s="71" t="s">
        <v>752</v>
      </c>
      <c r="B556" s="5" t="s">
        <v>1162</v>
      </c>
      <c r="C556" s="5" t="s">
        <v>1163</v>
      </c>
      <c r="D556" s="6">
        <f>D557</f>
        <v>0</v>
      </c>
    </row>
    <row r="557" spans="1:4">
      <c r="A557" s="71" t="s">
        <v>752</v>
      </c>
      <c r="B557" s="7">
        <v>3101110</v>
      </c>
      <c r="C557" s="7" t="s">
        <v>1164</v>
      </c>
      <c r="D557" s="8">
        <v>0</v>
      </c>
    </row>
    <row r="558" spans="1:4">
      <c r="A558" s="71" t="s">
        <v>752</v>
      </c>
      <c r="B558" s="5" t="s">
        <v>1165</v>
      </c>
      <c r="C558" s="5" t="s">
        <v>1166</v>
      </c>
      <c r="D558" s="6">
        <f>D559</f>
        <v>802927</v>
      </c>
    </row>
    <row r="559" spans="1:4">
      <c r="A559" s="71" t="s">
        <v>752</v>
      </c>
      <c r="B559" s="7">
        <v>3101108</v>
      </c>
      <c r="C559" s="7" t="s">
        <v>1167</v>
      </c>
      <c r="D559" s="8">
        <v>802927</v>
      </c>
    </row>
    <row r="560" spans="1:4">
      <c r="A560" s="71" t="s">
        <v>753</v>
      </c>
      <c r="B560" s="5" t="s">
        <v>1168</v>
      </c>
      <c r="C560" s="5" t="s">
        <v>1169</v>
      </c>
      <c r="D560" s="6">
        <f>D561</f>
        <v>1262643</v>
      </c>
    </row>
    <row r="561" spans="1:4">
      <c r="A561" s="71" t="s">
        <v>752</v>
      </c>
      <c r="B561" s="7">
        <v>3101702</v>
      </c>
      <c r="C561" s="7" t="s">
        <v>1170</v>
      </c>
      <c r="D561" s="8">
        <v>1262643</v>
      </c>
    </row>
    <row r="562" spans="1:4">
      <c r="A562" s="71" t="s">
        <v>753</v>
      </c>
      <c r="B562" s="5" t="s">
        <v>1171</v>
      </c>
      <c r="C562" s="5" t="s">
        <v>1172</v>
      </c>
      <c r="D562" s="6">
        <f>SUM(D563:D566)</f>
        <v>5371170</v>
      </c>
    </row>
    <row r="563" spans="1:4">
      <c r="A563" s="71" t="s">
        <v>752</v>
      </c>
      <c r="B563" s="7">
        <v>3101701</v>
      </c>
      <c r="C563" s="7" t="s">
        <v>1173</v>
      </c>
      <c r="D563" s="8">
        <v>4679693</v>
      </c>
    </row>
    <row r="564" spans="1:4">
      <c r="A564" s="71" t="s">
        <v>752</v>
      </c>
      <c r="B564" s="7">
        <v>3101703</v>
      </c>
      <c r="C564" s="7" t="s">
        <v>1174</v>
      </c>
      <c r="D564" s="8">
        <v>688218</v>
      </c>
    </row>
    <row r="565" spans="1:4">
      <c r="A565" s="71" t="s">
        <v>752</v>
      </c>
      <c r="B565" s="7">
        <v>3101704</v>
      </c>
      <c r="C565" s="7" t="s">
        <v>1175</v>
      </c>
      <c r="D565" s="8">
        <v>0</v>
      </c>
    </row>
    <row r="566" spans="1:4">
      <c r="A566" s="71" t="s">
        <v>752</v>
      </c>
      <c r="B566" s="7">
        <v>3101705</v>
      </c>
      <c r="C566" s="7" t="s">
        <v>1176</v>
      </c>
      <c r="D566" s="8">
        <v>3259</v>
      </c>
    </row>
    <row r="567" spans="1:4">
      <c r="A567" s="71" t="s">
        <v>752</v>
      </c>
      <c r="B567" s="5" t="s">
        <v>1177</v>
      </c>
      <c r="C567" s="5" t="s">
        <v>1178</v>
      </c>
      <c r="D567" s="6">
        <f>SUM(D568:D576)</f>
        <v>2892244</v>
      </c>
    </row>
    <row r="568" spans="1:4">
      <c r="A568" s="71" t="s">
        <v>752</v>
      </c>
      <c r="B568" s="7">
        <v>3101109</v>
      </c>
      <c r="C568" s="7" t="s">
        <v>1179</v>
      </c>
      <c r="D568" s="8">
        <v>198374</v>
      </c>
    </row>
    <row r="569" spans="1:4">
      <c r="A569" s="71" t="s">
        <v>752</v>
      </c>
      <c r="B569" s="7">
        <v>3100450</v>
      </c>
      <c r="C569" s="7" t="s">
        <v>1180</v>
      </c>
      <c r="D569" s="8">
        <v>89181</v>
      </c>
    </row>
    <row r="570" spans="1:4">
      <c r="A570" s="71" t="s">
        <v>752</v>
      </c>
      <c r="B570" s="7">
        <v>3100451</v>
      </c>
      <c r="C570" s="7" t="s">
        <v>1181</v>
      </c>
      <c r="D570" s="8">
        <v>2589847</v>
      </c>
    </row>
    <row r="571" spans="1:4">
      <c r="A571" s="71" t="s">
        <v>752</v>
      </c>
      <c r="B571" s="7">
        <v>3100470</v>
      </c>
      <c r="C571" s="7" t="s">
        <v>1182</v>
      </c>
      <c r="D571" s="8">
        <v>1066</v>
      </c>
    </row>
    <row r="572" spans="1:4">
      <c r="A572" s="71" t="s">
        <v>752</v>
      </c>
      <c r="B572" s="7">
        <v>3150106</v>
      </c>
      <c r="C572" s="7" t="s">
        <v>1183</v>
      </c>
      <c r="D572" s="8">
        <v>13776</v>
      </c>
    </row>
    <row r="573" spans="1:4">
      <c r="A573" s="71" t="s">
        <v>752</v>
      </c>
      <c r="B573" s="7">
        <v>3100390</v>
      </c>
      <c r="C573" s="7" t="s">
        <v>1184</v>
      </c>
      <c r="D573" s="8">
        <v>0</v>
      </c>
    </row>
    <row r="574" spans="1:4">
      <c r="A574" s="71" t="s">
        <v>752</v>
      </c>
      <c r="B574" s="7">
        <v>3100391</v>
      </c>
      <c r="C574" s="7" t="s">
        <v>1185</v>
      </c>
      <c r="D574" s="8">
        <v>0</v>
      </c>
    </row>
    <row r="575" spans="1:4">
      <c r="A575" s="71" t="s">
        <v>752</v>
      </c>
      <c r="B575" s="7">
        <v>3100495</v>
      </c>
      <c r="C575" s="7" t="s">
        <v>1186</v>
      </c>
      <c r="D575" s="8">
        <v>0</v>
      </c>
    </row>
    <row r="576" spans="1:4">
      <c r="A576" s="71" t="s">
        <v>752</v>
      </c>
      <c r="B576" s="7">
        <v>3101824</v>
      </c>
      <c r="C576" s="7" t="s">
        <v>1058</v>
      </c>
      <c r="D576" s="8">
        <v>0</v>
      </c>
    </row>
    <row r="577" spans="1:4">
      <c r="A577" s="4">
        <v>41</v>
      </c>
      <c r="B577" s="5" t="s">
        <v>1187</v>
      </c>
      <c r="C577" s="4" t="s">
        <v>1188</v>
      </c>
      <c r="D577" s="6">
        <f>D578+D580+D582+D584</f>
        <v>4825063</v>
      </c>
    </row>
    <row r="578" spans="1:4">
      <c r="A578" s="71" t="s">
        <v>752</v>
      </c>
      <c r="B578" s="5" t="s">
        <v>1189</v>
      </c>
      <c r="C578" s="5" t="s">
        <v>1190</v>
      </c>
      <c r="D578" s="6">
        <f>D579</f>
        <v>0</v>
      </c>
    </row>
    <row r="579" spans="1:4">
      <c r="A579" s="71" t="s">
        <v>752</v>
      </c>
      <c r="B579" s="7">
        <v>3101601</v>
      </c>
      <c r="C579" s="7" t="s">
        <v>1191</v>
      </c>
      <c r="D579" s="8">
        <v>0</v>
      </c>
    </row>
    <row r="580" spans="1:4">
      <c r="A580" s="71" t="s">
        <v>752</v>
      </c>
      <c r="B580" s="5" t="s">
        <v>1192</v>
      </c>
      <c r="C580" s="5" t="s">
        <v>1079</v>
      </c>
      <c r="D580" s="6">
        <f>D581</f>
        <v>0</v>
      </c>
    </row>
    <row r="581" spans="1:4">
      <c r="A581" s="71" t="s">
        <v>752</v>
      </c>
      <c r="B581" s="7">
        <v>3101607</v>
      </c>
      <c r="C581" s="7" t="s">
        <v>272</v>
      </c>
      <c r="D581" s="8">
        <v>0</v>
      </c>
    </row>
    <row r="582" spans="1:4">
      <c r="A582" s="71" t="s">
        <v>752</v>
      </c>
      <c r="B582" s="5" t="s">
        <v>273</v>
      </c>
      <c r="C582" s="5" t="s">
        <v>274</v>
      </c>
      <c r="D582" s="6">
        <f>D583</f>
        <v>222170</v>
      </c>
    </row>
    <row r="583" spans="1:4">
      <c r="A583" s="71" t="s">
        <v>752</v>
      </c>
      <c r="B583" s="7">
        <v>3101602</v>
      </c>
      <c r="C583" s="7" t="s">
        <v>275</v>
      </c>
      <c r="D583" s="8">
        <v>222170</v>
      </c>
    </row>
    <row r="584" spans="1:4">
      <c r="A584" s="71" t="s">
        <v>752</v>
      </c>
      <c r="B584" s="5" t="s">
        <v>276</v>
      </c>
      <c r="C584" s="5" t="s">
        <v>277</v>
      </c>
      <c r="D584" s="6">
        <f>SUM(D585:D604)</f>
        <v>4602893</v>
      </c>
    </row>
    <row r="585" spans="1:4">
      <c r="A585" s="71" t="s">
        <v>752</v>
      </c>
      <c r="B585" s="7">
        <v>3101604</v>
      </c>
      <c r="C585" s="7" t="s">
        <v>278</v>
      </c>
      <c r="D585" s="8">
        <v>0</v>
      </c>
    </row>
    <row r="586" spans="1:4">
      <c r="A586" s="71" t="s">
        <v>752</v>
      </c>
      <c r="B586" s="7">
        <v>3101606</v>
      </c>
      <c r="C586" s="7" t="s">
        <v>279</v>
      </c>
      <c r="D586" s="8">
        <v>350626</v>
      </c>
    </row>
    <row r="587" spans="1:4">
      <c r="A587" s="71" t="s">
        <v>752</v>
      </c>
      <c r="B587" s="7">
        <v>3101612</v>
      </c>
      <c r="C587" s="7" t="s">
        <v>280</v>
      </c>
      <c r="D587" s="8">
        <v>2400000</v>
      </c>
    </row>
    <row r="588" spans="1:4">
      <c r="A588" s="71" t="s">
        <v>752</v>
      </c>
      <c r="B588" s="7">
        <v>3101613</v>
      </c>
      <c r="C588" s="7" t="s">
        <v>281</v>
      </c>
      <c r="D588" s="8">
        <v>0</v>
      </c>
    </row>
    <row r="589" spans="1:4">
      <c r="A589" s="71" t="s">
        <v>752</v>
      </c>
      <c r="B589" s="7">
        <v>3101614</v>
      </c>
      <c r="C589" s="7" t="s">
        <v>282</v>
      </c>
      <c r="D589" s="8">
        <v>0</v>
      </c>
    </row>
    <row r="590" spans="1:4">
      <c r="A590" s="71" t="s">
        <v>752</v>
      </c>
      <c r="B590" s="7">
        <v>3101615</v>
      </c>
      <c r="C590" s="7" t="s">
        <v>283</v>
      </c>
      <c r="D590" s="8">
        <v>0</v>
      </c>
    </row>
    <row r="591" spans="1:4">
      <c r="A591" s="71" t="s">
        <v>752</v>
      </c>
      <c r="B591" s="7">
        <v>3101616</v>
      </c>
      <c r="C591" s="7" t="s">
        <v>284</v>
      </c>
      <c r="D591" s="8">
        <v>0</v>
      </c>
    </row>
    <row r="592" spans="1:4">
      <c r="A592" s="71" t="s">
        <v>752</v>
      </c>
      <c r="B592" s="7">
        <v>3101617</v>
      </c>
      <c r="C592" s="7" t="s">
        <v>285</v>
      </c>
      <c r="D592" s="8">
        <v>0</v>
      </c>
    </row>
    <row r="593" spans="1:4">
      <c r="A593" s="71" t="s">
        <v>752</v>
      </c>
      <c r="B593" s="7">
        <v>3101619</v>
      </c>
      <c r="C593" s="7" t="s">
        <v>1238</v>
      </c>
      <c r="D593" s="8">
        <v>32282</v>
      </c>
    </row>
    <row r="594" spans="1:4">
      <c r="A594" s="71" t="s">
        <v>752</v>
      </c>
      <c r="B594" s="7">
        <v>3101620</v>
      </c>
      <c r="C594" s="7" t="s">
        <v>1228</v>
      </c>
      <c r="D594" s="8">
        <v>0</v>
      </c>
    </row>
    <row r="595" spans="1:4">
      <c r="A595" s="71" t="s">
        <v>752</v>
      </c>
      <c r="B595" s="7">
        <v>3101621</v>
      </c>
      <c r="C595" s="7" t="s">
        <v>1229</v>
      </c>
      <c r="D595" s="8">
        <v>0</v>
      </c>
    </row>
    <row r="596" spans="1:4" ht="25.5">
      <c r="A596" s="71" t="s">
        <v>752</v>
      </c>
      <c r="B596" s="7">
        <v>3101622</v>
      </c>
      <c r="C596" s="7" t="s">
        <v>1230</v>
      </c>
      <c r="D596" s="8">
        <v>587309</v>
      </c>
    </row>
    <row r="597" spans="1:4">
      <c r="A597" s="71" t="s">
        <v>752</v>
      </c>
      <c r="B597" s="7">
        <v>3101623</v>
      </c>
      <c r="C597" s="7" t="s">
        <v>1231</v>
      </c>
      <c r="D597" s="8">
        <v>0</v>
      </c>
    </row>
    <row r="598" spans="1:4">
      <c r="A598" s="71" t="s">
        <v>752</v>
      </c>
      <c r="B598" s="7">
        <v>3101624</v>
      </c>
      <c r="C598" s="7" t="s">
        <v>1232</v>
      </c>
      <c r="D598" s="8">
        <v>0</v>
      </c>
    </row>
    <row r="599" spans="1:4">
      <c r="A599" s="71" t="s">
        <v>752</v>
      </c>
      <c r="B599" s="7">
        <v>3101625</v>
      </c>
      <c r="C599" s="7" t="s">
        <v>1233</v>
      </c>
      <c r="D599" s="8">
        <v>1232676</v>
      </c>
    </row>
    <row r="600" spans="1:4">
      <c r="A600" s="71" t="s">
        <v>752</v>
      </c>
      <c r="B600" s="7">
        <v>3101626</v>
      </c>
      <c r="C600" s="7" t="s">
        <v>1234</v>
      </c>
      <c r="D600" s="8">
        <v>0</v>
      </c>
    </row>
    <row r="601" spans="1:4">
      <c r="A601" s="71" t="s">
        <v>752</v>
      </c>
      <c r="B601" s="7">
        <v>3101627</v>
      </c>
      <c r="C601" s="7" t="s">
        <v>1235</v>
      </c>
      <c r="D601" s="8">
        <v>0</v>
      </c>
    </row>
    <row r="602" spans="1:4">
      <c r="A602" s="71" t="s">
        <v>752</v>
      </c>
      <c r="B602" s="7">
        <v>3101628</v>
      </c>
      <c r="C602" s="7" t="s">
        <v>1236</v>
      </c>
      <c r="D602" s="8">
        <v>0</v>
      </c>
    </row>
    <row r="603" spans="1:4" ht="25.5">
      <c r="A603" s="71" t="s">
        <v>752</v>
      </c>
      <c r="B603" s="7">
        <v>3101629</v>
      </c>
      <c r="C603" s="7" t="s">
        <v>1237</v>
      </c>
      <c r="D603" s="8">
        <v>0</v>
      </c>
    </row>
    <row r="604" spans="1:4">
      <c r="A604" s="71" t="s">
        <v>752</v>
      </c>
      <c r="B604" s="7">
        <v>3101630</v>
      </c>
      <c r="C604" s="7" t="s">
        <v>1321</v>
      </c>
      <c r="D604" s="8">
        <v>0</v>
      </c>
    </row>
    <row r="605" spans="1:4">
      <c r="A605" s="4">
        <v>42</v>
      </c>
      <c r="B605" s="5" t="s">
        <v>286</v>
      </c>
      <c r="C605" s="4" t="s">
        <v>287</v>
      </c>
      <c r="D605" s="6">
        <f>D606+D612+D617</f>
        <v>14335442</v>
      </c>
    </row>
    <row r="606" spans="1:4">
      <c r="A606" s="71" t="s">
        <v>752</v>
      </c>
      <c r="B606" s="5" t="s">
        <v>288</v>
      </c>
      <c r="C606" s="5" t="s">
        <v>289</v>
      </c>
      <c r="D606" s="6">
        <f>SUM(D607:D611)</f>
        <v>13717587</v>
      </c>
    </row>
    <row r="607" spans="1:4">
      <c r="A607" s="71" t="s">
        <v>752</v>
      </c>
      <c r="B607" s="7">
        <v>3300104</v>
      </c>
      <c r="C607" s="7" t="s">
        <v>290</v>
      </c>
      <c r="D607" s="8">
        <v>12850855</v>
      </c>
    </row>
    <row r="608" spans="1:4">
      <c r="A608" s="71" t="s">
        <v>752</v>
      </c>
      <c r="B608" s="7">
        <v>3300105</v>
      </c>
      <c r="C608" s="7" t="s">
        <v>291</v>
      </c>
      <c r="D608" s="8">
        <v>574665</v>
      </c>
    </row>
    <row r="609" spans="1:4">
      <c r="A609" s="71" t="s">
        <v>752</v>
      </c>
      <c r="B609" s="7">
        <v>3300106</v>
      </c>
      <c r="C609" s="7" t="s">
        <v>292</v>
      </c>
      <c r="D609" s="8">
        <v>292067</v>
      </c>
    </row>
    <row r="610" spans="1:4">
      <c r="A610" s="71" t="s">
        <v>752</v>
      </c>
      <c r="B610" s="7">
        <v>3300107</v>
      </c>
      <c r="C610" s="7" t="s">
        <v>581</v>
      </c>
      <c r="D610" s="8">
        <v>0</v>
      </c>
    </row>
    <row r="611" spans="1:4">
      <c r="A611" s="71" t="s">
        <v>752</v>
      </c>
      <c r="B611" s="7">
        <v>3300110</v>
      </c>
      <c r="C611" s="7" t="s">
        <v>256</v>
      </c>
      <c r="D611" s="8">
        <v>0</v>
      </c>
    </row>
    <row r="612" spans="1:4">
      <c r="A612" s="71" t="s">
        <v>752</v>
      </c>
      <c r="B612" s="5" t="s">
        <v>582</v>
      </c>
      <c r="C612" s="5" t="s">
        <v>583</v>
      </c>
      <c r="D612" s="6">
        <f>SUM(D613:D616)</f>
        <v>617855</v>
      </c>
    </row>
    <row r="613" spans="1:4">
      <c r="A613" s="71" t="s">
        <v>752</v>
      </c>
      <c r="B613" s="7">
        <v>3101018</v>
      </c>
      <c r="C613" s="7" t="s">
        <v>584</v>
      </c>
      <c r="D613" s="8">
        <v>442749</v>
      </c>
    </row>
    <row r="614" spans="1:4">
      <c r="A614" s="71" t="s">
        <v>752</v>
      </c>
      <c r="B614" s="7">
        <v>3300103</v>
      </c>
      <c r="C614" s="7" t="s">
        <v>585</v>
      </c>
      <c r="D614" s="8">
        <v>0</v>
      </c>
    </row>
    <row r="615" spans="1:4">
      <c r="A615" s="71" t="s">
        <v>752</v>
      </c>
      <c r="B615" s="7">
        <v>3300108</v>
      </c>
      <c r="C615" s="7" t="s">
        <v>586</v>
      </c>
      <c r="D615" s="8">
        <v>175106</v>
      </c>
    </row>
    <row r="616" spans="1:4">
      <c r="A616" s="71" t="s">
        <v>752</v>
      </c>
      <c r="B616" s="7">
        <v>3300109</v>
      </c>
      <c r="C616" s="7" t="s">
        <v>587</v>
      </c>
      <c r="D616" s="8">
        <v>0</v>
      </c>
    </row>
    <row r="617" spans="1:4">
      <c r="A617" s="71" t="s">
        <v>752</v>
      </c>
      <c r="B617" s="5" t="s">
        <v>588</v>
      </c>
      <c r="C617" s="5" t="s">
        <v>589</v>
      </c>
      <c r="D617" s="6">
        <f>D618</f>
        <v>0</v>
      </c>
    </row>
    <row r="618" spans="1:4">
      <c r="A618" s="71" t="s">
        <v>752</v>
      </c>
      <c r="B618" s="7">
        <v>3101603</v>
      </c>
      <c r="C618" s="7" t="s">
        <v>590</v>
      </c>
      <c r="D618" s="8">
        <v>0</v>
      </c>
    </row>
    <row r="619" spans="1:4" ht="25.5">
      <c r="A619" s="4">
        <v>43</v>
      </c>
      <c r="B619" s="5" t="s">
        <v>591</v>
      </c>
      <c r="C619" s="4" t="s">
        <v>592</v>
      </c>
      <c r="D619" s="6">
        <f>D620</f>
        <v>1449087</v>
      </c>
    </row>
    <row r="620" spans="1:4" ht="25.5">
      <c r="A620" s="4" t="s">
        <v>751</v>
      </c>
      <c r="B620" s="5" t="s">
        <v>593</v>
      </c>
      <c r="C620" s="5" t="s">
        <v>594</v>
      </c>
      <c r="D620" s="6">
        <f>D621+D624+D626+D631</f>
        <v>1449087</v>
      </c>
    </row>
    <row r="621" spans="1:4">
      <c r="A621" s="71" t="s">
        <v>752</v>
      </c>
      <c r="B621" s="5" t="s">
        <v>595</v>
      </c>
      <c r="C621" s="5" t="s">
        <v>596</v>
      </c>
      <c r="D621" s="6">
        <f>D622+D623</f>
        <v>620931</v>
      </c>
    </row>
    <row r="622" spans="1:4">
      <c r="A622" s="71" t="s">
        <v>752</v>
      </c>
      <c r="B622" s="7">
        <v>3150101</v>
      </c>
      <c r="C622" s="7" t="s">
        <v>597</v>
      </c>
      <c r="D622" s="8">
        <v>619449</v>
      </c>
    </row>
    <row r="623" spans="1:4">
      <c r="A623" s="71" t="s">
        <v>752</v>
      </c>
      <c r="B623" s="7">
        <v>3150102</v>
      </c>
      <c r="C623" s="7" t="s">
        <v>598</v>
      </c>
      <c r="D623" s="8">
        <v>1482</v>
      </c>
    </row>
    <row r="624" spans="1:4">
      <c r="A624" s="71" t="s">
        <v>752</v>
      </c>
      <c r="B624" s="5" t="s">
        <v>599</v>
      </c>
      <c r="C624" s="5" t="s">
        <v>600</v>
      </c>
      <c r="D624" s="6">
        <f>D625</f>
        <v>6884</v>
      </c>
    </row>
    <row r="625" spans="1:4">
      <c r="A625" s="71" t="s">
        <v>752</v>
      </c>
      <c r="B625" s="7">
        <v>3150105</v>
      </c>
      <c r="C625" s="7" t="s">
        <v>601</v>
      </c>
      <c r="D625" s="8">
        <v>6884</v>
      </c>
    </row>
    <row r="626" spans="1:4">
      <c r="A626" s="71" t="s">
        <v>752</v>
      </c>
      <c r="B626" s="5" t="s">
        <v>602</v>
      </c>
      <c r="C626" s="5" t="s">
        <v>603</v>
      </c>
      <c r="D626" s="6">
        <f>SUM(D627:D630)</f>
        <v>821272</v>
      </c>
    </row>
    <row r="627" spans="1:4">
      <c r="A627" s="71" t="s">
        <v>752</v>
      </c>
      <c r="B627" s="7">
        <v>3150103</v>
      </c>
      <c r="C627" s="7" t="s">
        <v>604</v>
      </c>
      <c r="D627" s="8">
        <v>0</v>
      </c>
    </row>
    <row r="628" spans="1:4">
      <c r="A628" s="71" t="s">
        <v>752</v>
      </c>
      <c r="B628" s="7">
        <v>3150104</v>
      </c>
      <c r="C628" s="7" t="s">
        <v>605</v>
      </c>
      <c r="D628" s="8">
        <v>0</v>
      </c>
    </row>
    <row r="629" spans="1:4">
      <c r="A629" s="71" t="s">
        <v>752</v>
      </c>
      <c r="B629" s="7">
        <v>3150107</v>
      </c>
      <c r="C629" s="7" t="s">
        <v>606</v>
      </c>
      <c r="D629" s="8">
        <v>653513</v>
      </c>
    </row>
    <row r="630" spans="1:4">
      <c r="A630" s="71" t="s">
        <v>752</v>
      </c>
      <c r="B630" s="7">
        <v>3150109</v>
      </c>
      <c r="C630" s="7" t="s">
        <v>607</v>
      </c>
      <c r="D630" s="8">
        <v>167759</v>
      </c>
    </row>
    <row r="631" spans="1:4">
      <c r="A631" s="71" t="s">
        <v>752</v>
      </c>
      <c r="B631" s="5" t="s">
        <v>608</v>
      </c>
      <c r="C631" s="5" t="s">
        <v>609</v>
      </c>
      <c r="D631" s="6">
        <f>D632+D633</f>
        <v>0</v>
      </c>
    </row>
    <row r="632" spans="1:4">
      <c r="A632" s="71" t="s">
        <v>752</v>
      </c>
      <c r="B632" s="7">
        <v>3150108</v>
      </c>
      <c r="C632" s="7" t="s">
        <v>610</v>
      </c>
      <c r="D632" s="8">
        <v>0</v>
      </c>
    </row>
    <row r="633" spans="1:4">
      <c r="A633" s="71" t="s">
        <v>752</v>
      </c>
      <c r="B633" s="7">
        <v>3150110</v>
      </c>
      <c r="C633" s="7" t="s">
        <v>611</v>
      </c>
      <c r="D633" s="8">
        <v>0</v>
      </c>
    </row>
    <row r="634" spans="1:4">
      <c r="A634" s="4">
        <v>44</v>
      </c>
      <c r="B634" s="5" t="s">
        <v>612</v>
      </c>
      <c r="C634" s="4" t="s">
        <v>613</v>
      </c>
      <c r="D634" s="6">
        <f>D635+D693</f>
        <v>-500050</v>
      </c>
    </row>
    <row r="635" spans="1:4" ht="25.5">
      <c r="A635" s="4" t="s">
        <v>751</v>
      </c>
      <c r="B635" s="5" t="s">
        <v>614</v>
      </c>
      <c r="C635" s="5" t="s">
        <v>615</v>
      </c>
      <c r="D635" s="6">
        <f>SUM(D636:D644)-SUM(D645:D654)+SUM(D655:D655)-SUM(D656:D656)+D657+D658-D659-D660+SUM(D661:D663)-SUM(D664:D666)+SUM(D667:D673)-SUM(D674:D680)+D681-D682+D683-D684+D685+D686-D687-D688+SUM(D689:D690)-SUM(D691:D692)</f>
        <v>-414053</v>
      </c>
    </row>
    <row r="636" spans="1:4">
      <c r="A636" s="71" t="s">
        <v>752</v>
      </c>
      <c r="B636" s="7">
        <v>3101502</v>
      </c>
      <c r="C636" s="7" t="s">
        <v>423</v>
      </c>
      <c r="D636" s="8">
        <v>102185</v>
      </c>
    </row>
    <row r="637" spans="1:4">
      <c r="A637" s="71" t="s">
        <v>752</v>
      </c>
      <c r="B637" s="7">
        <v>3101505</v>
      </c>
      <c r="C637" s="7" t="s">
        <v>1194</v>
      </c>
      <c r="D637" s="8">
        <v>137731</v>
      </c>
    </row>
    <row r="638" spans="1:4">
      <c r="A638" s="71" t="s">
        <v>752</v>
      </c>
      <c r="B638" s="7">
        <v>3101506</v>
      </c>
      <c r="C638" s="7" t="s">
        <v>1195</v>
      </c>
      <c r="D638" s="8">
        <v>0</v>
      </c>
    </row>
    <row r="639" spans="1:4">
      <c r="A639" s="71" t="s">
        <v>752</v>
      </c>
      <c r="B639" s="7">
        <v>3101507</v>
      </c>
      <c r="C639" s="7" t="s">
        <v>1198</v>
      </c>
      <c r="D639" s="8">
        <v>1203063</v>
      </c>
    </row>
    <row r="640" spans="1:4">
      <c r="A640" s="71" t="s">
        <v>752</v>
      </c>
      <c r="B640" s="7">
        <v>3101509</v>
      </c>
      <c r="C640" s="7" t="s">
        <v>1201</v>
      </c>
      <c r="D640" s="8">
        <v>54344</v>
      </c>
    </row>
    <row r="641" spans="1:4" ht="25.5">
      <c r="A641" s="71" t="s">
        <v>752</v>
      </c>
      <c r="B641" s="7">
        <v>3101516</v>
      </c>
      <c r="C641" s="7" t="s">
        <v>855</v>
      </c>
      <c r="D641" s="8">
        <v>2724794</v>
      </c>
    </row>
    <row r="642" spans="1:4">
      <c r="A642" s="71" t="s">
        <v>752</v>
      </c>
      <c r="B642" s="7">
        <v>3101517</v>
      </c>
      <c r="C642" s="7" t="s">
        <v>555</v>
      </c>
      <c r="D642" s="8">
        <v>697429</v>
      </c>
    </row>
    <row r="643" spans="1:4">
      <c r="A643" s="71" t="s">
        <v>752</v>
      </c>
      <c r="B643" s="7">
        <v>3101518</v>
      </c>
      <c r="C643" s="7" t="s">
        <v>797</v>
      </c>
      <c r="D643" s="8">
        <v>0</v>
      </c>
    </row>
    <row r="644" spans="1:4">
      <c r="A644" s="71" t="s">
        <v>752</v>
      </c>
      <c r="B644" s="7">
        <v>3101519</v>
      </c>
      <c r="C644" s="7" t="s">
        <v>798</v>
      </c>
      <c r="D644" s="8">
        <v>22539</v>
      </c>
    </row>
    <row r="645" spans="1:4">
      <c r="A645" s="71" t="s">
        <v>753</v>
      </c>
      <c r="B645" s="7">
        <v>4550102</v>
      </c>
      <c r="C645" s="7" t="s">
        <v>424</v>
      </c>
      <c r="D645" s="8">
        <v>168935</v>
      </c>
    </row>
    <row r="646" spans="1:4">
      <c r="A646" s="71" t="s">
        <v>753</v>
      </c>
      <c r="B646" s="7">
        <v>4550105</v>
      </c>
      <c r="C646" s="7" t="s">
        <v>1194</v>
      </c>
      <c r="D646" s="8">
        <v>124813</v>
      </c>
    </row>
    <row r="647" spans="1:4">
      <c r="A647" s="71" t="s">
        <v>753</v>
      </c>
      <c r="B647" s="7">
        <v>4550106</v>
      </c>
      <c r="C647" s="7" t="s">
        <v>1195</v>
      </c>
      <c r="D647" s="8">
        <v>6117</v>
      </c>
    </row>
    <row r="648" spans="1:4">
      <c r="A648" s="71" t="s">
        <v>753</v>
      </c>
      <c r="B648" s="7">
        <v>4550107</v>
      </c>
      <c r="C648" s="7" t="s">
        <v>1198</v>
      </c>
      <c r="D648" s="8">
        <v>1612434</v>
      </c>
    </row>
    <row r="649" spans="1:4">
      <c r="A649" s="71" t="s">
        <v>753</v>
      </c>
      <c r="B649" s="7">
        <v>4550109</v>
      </c>
      <c r="C649" s="7" t="s">
        <v>1201</v>
      </c>
      <c r="D649" s="8">
        <v>2508</v>
      </c>
    </row>
    <row r="650" spans="1:4">
      <c r="A650" s="71" t="s">
        <v>753</v>
      </c>
      <c r="B650" s="7">
        <v>4550115</v>
      </c>
      <c r="C650" s="7" t="s">
        <v>436</v>
      </c>
      <c r="D650" s="8">
        <v>0</v>
      </c>
    </row>
    <row r="651" spans="1:4">
      <c r="A651" s="71" t="s">
        <v>753</v>
      </c>
      <c r="B651" s="7">
        <v>4550116</v>
      </c>
      <c r="C651" s="45" t="s">
        <v>865</v>
      </c>
      <c r="D651" s="8">
        <v>2876479</v>
      </c>
    </row>
    <row r="652" spans="1:4">
      <c r="A652" s="71" t="s">
        <v>753</v>
      </c>
      <c r="B652" s="7">
        <v>4550117</v>
      </c>
      <c r="C652" s="7" t="s">
        <v>555</v>
      </c>
      <c r="D652" s="8">
        <v>863016</v>
      </c>
    </row>
    <row r="653" spans="1:4">
      <c r="A653" s="71" t="s">
        <v>753</v>
      </c>
      <c r="B653" s="7">
        <v>4550118</v>
      </c>
      <c r="C653" s="7" t="s">
        <v>799</v>
      </c>
      <c r="D653" s="8">
        <v>0</v>
      </c>
    </row>
    <row r="654" spans="1:4">
      <c r="A654" s="71" t="s">
        <v>753</v>
      </c>
      <c r="B654" s="7">
        <v>4550119</v>
      </c>
      <c r="C654" s="7" t="s">
        <v>800</v>
      </c>
      <c r="D654" s="8">
        <v>14329</v>
      </c>
    </row>
    <row r="655" spans="1:4">
      <c r="A655" s="71" t="s">
        <v>752</v>
      </c>
      <c r="B655" s="7">
        <v>3101520</v>
      </c>
      <c r="C655" s="45" t="s">
        <v>551</v>
      </c>
      <c r="D655" s="8">
        <v>0</v>
      </c>
    </row>
    <row r="656" spans="1:4">
      <c r="A656" s="71" t="s">
        <v>753</v>
      </c>
      <c r="B656" s="7">
        <v>4550120</v>
      </c>
      <c r="C656" s="45" t="s">
        <v>551</v>
      </c>
      <c r="D656" s="8">
        <v>0</v>
      </c>
    </row>
    <row r="657" spans="1:4">
      <c r="A657" s="71" t="s">
        <v>752</v>
      </c>
      <c r="B657" s="7">
        <v>3101539</v>
      </c>
      <c r="C657" s="45" t="s">
        <v>1225</v>
      </c>
      <c r="D657" s="8">
        <v>0</v>
      </c>
    </row>
    <row r="658" spans="1:4">
      <c r="A658" s="71" t="s">
        <v>752</v>
      </c>
      <c r="B658" s="7">
        <v>3101540</v>
      </c>
      <c r="C658" s="7" t="s">
        <v>1204</v>
      </c>
      <c r="D658" s="8">
        <v>0</v>
      </c>
    </row>
    <row r="659" spans="1:4">
      <c r="A659" s="71" t="s">
        <v>753</v>
      </c>
      <c r="B659" s="7">
        <v>4550142</v>
      </c>
      <c r="C659" s="45" t="s">
        <v>554</v>
      </c>
      <c r="D659" s="8">
        <v>0</v>
      </c>
    </row>
    <row r="660" spans="1:4">
      <c r="A660" s="71" t="s">
        <v>753</v>
      </c>
      <c r="B660" s="7">
        <v>4550143</v>
      </c>
      <c r="C660" s="7" t="s">
        <v>1204</v>
      </c>
      <c r="D660" s="8">
        <v>84284</v>
      </c>
    </row>
    <row r="661" spans="1:4" ht="25.5">
      <c r="A661" s="71" t="s">
        <v>752</v>
      </c>
      <c r="B661" s="7">
        <v>3101542</v>
      </c>
      <c r="C661" s="7" t="s">
        <v>801</v>
      </c>
      <c r="D661" s="8">
        <v>0</v>
      </c>
    </row>
    <row r="662" spans="1:4">
      <c r="A662" s="71" t="s">
        <v>752</v>
      </c>
      <c r="B662" s="7">
        <v>3101543</v>
      </c>
      <c r="C662" s="7" t="s">
        <v>802</v>
      </c>
      <c r="D662" s="8">
        <v>0</v>
      </c>
    </row>
    <row r="663" spans="1:4">
      <c r="A663" s="71" t="s">
        <v>752</v>
      </c>
      <c r="B663" s="7">
        <v>3101544</v>
      </c>
      <c r="C663" s="7" t="s">
        <v>363</v>
      </c>
      <c r="D663" s="8">
        <v>0</v>
      </c>
    </row>
    <row r="664" spans="1:4" ht="25.5">
      <c r="A664" s="71" t="s">
        <v>753</v>
      </c>
      <c r="B664" s="7">
        <v>4550144</v>
      </c>
      <c r="C664" s="7" t="s">
        <v>803</v>
      </c>
      <c r="D664" s="8">
        <v>0</v>
      </c>
    </row>
    <row r="665" spans="1:4" ht="25.5">
      <c r="A665" s="71" t="s">
        <v>753</v>
      </c>
      <c r="B665" s="7">
        <v>4550145</v>
      </c>
      <c r="C665" s="7" t="s">
        <v>0</v>
      </c>
      <c r="D665" s="8">
        <v>0</v>
      </c>
    </row>
    <row r="666" spans="1:4">
      <c r="A666" s="71" t="s">
        <v>753</v>
      </c>
      <c r="B666" s="7">
        <v>4550146</v>
      </c>
      <c r="C666" s="7" t="s">
        <v>1</v>
      </c>
      <c r="D666" s="8">
        <v>0</v>
      </c>
    </row>
    <row r="667" spans="1:4">
      <c r="A667" s="71" t="s">
        <v>752</v>
      </c>
      <c r="B667" s="7">
        <v>3101521</v>
      </c>
      <c r="C667" s="7" t="s">
        <v>766</v>
      </c>
      <c r="D667" s="8">
        <v>0</v>
      </c>
    </row>
    <row r="668" spans="1:4">
      <c r="A668" s="71" t="s">
        <v>752</v>
      </c>
      <c r="B668" s="7">
        <v>3101522</v>
      </c>
      <c r="C668" s="7" t="s">
        <v>767</v>
      </c>
      <c r="D668" s="8">
        <v>0</v>
      </c>
    </row>
    <row r="669" spans="1:4">
      <c r="A669" s="71" t="s">
        <v>752</v>
      </c>
      <c r="B669" s="7">
        <v>3101523</v>
      </c>
      <c r="C669" s="7" t="s">
        <v>768</v>
      </c>
      <c r="D669" s="8">
        <v>409706</v>
      </c>
    </row>
    <row r="670" spans="1:4">
      <c r="A670" s="71" t="s">
        <v>752</v>
      </c>
      <c r="B670" s="7">
        <v>3101524</v>
      </c>
      <c r="C670" s="7" t="s">
        <v>1226</v>
      </c>
      <c r="D670" s="8">
        <v>0</v>
      </c>
    </row>
    <row r="671" spans="1:4">
      <c r="A671" s="71" t="s">
        <v>752</v>
      </c>
      <c r="B671" s="7">
        <v>3101525</v>
      </c>
      <c r="C671" s="7" t="s">
        <v>1227</v>
      </c>
      <c r="D671" s="8">
        <v>0</v>
      </c>
    </row>
    <row r="672" spans="1:4">
      <c r="A672" s="71" t="s">
        <v>752</v>
      </c>
      <c r="B672" s="7">
        <v>3101527</v>
      </c>
      <c r="C672" s="7" t="s">
        <v>770</v>
      </c>
      <c r="D672" s="8">
        <v>0</v>
      </c>
    </row>
    <row r="673" spans="1:4">
      <c r="A673" s="71" t="s">
        <v>752</v>
      </c>
      <c r="B673" s="7">
        <v>3101528</v>
      </c>
      <c r="C673" s="7" t="s">
        <v>771</v>
      </c>
      <c r="D673" s="8">
        <v>0</v>
      </c>
    </row>
    <row r="674" spans="1:4">
      <c r="A674" s="71" t="s">
        <v>753</v>
      </c>
      <c r="B674" s="7">
        <v>4550147</v>
      </c>
      <c r="C674" s="7" t="s">
        <v>766</v>
      </c>
      <c r="D674" s="8">
        <v>0</v>
      </c>
    </row>
    <row r="675" spans="1:4">
      <c r="A675" s="71" t="s">
        <v>753</v>
      </c>
      <c r="B675" s="7">
        <v>4550148</v>
      </c>
      <c r="C675" s="7" t="s">
        <v>767</v>
      </c>
      <c r="D675" s="8">
        <v>0</v>
      </c>
    </row>
    <row r="676" spans="1:4">
      <c r="A676" s="71" t="s">
        <v>753</v>
      </c>
      <c r="B676" s="7">
        <v>4550149</v>
      </c>
      <c r="C676" s="7" t="s">
        <v>768</v>
      </c>
      <c r="D676" s="8">
        <v>352896</v>
      </c>
    </row>
    <row r="677" spans="1:4">
      <c r="A677" s="71" t="s">
        <v>753</v>
      </c>
      <c r="B677" s="7">
        <v>4550150</v>
      </c>
      <c r="C677" s="7" t="s">
        <v>1226</v>
      </c>
      <c r="D677" s="8">
        <v>0</v>
      </c>
    </row>
    <row r="678" spans="1:4">
      <c r="A678" s="71" t="s">
        <v>753</v>
      </c>
      <c r="B678" s="7">
        <v>4550151</v>
      </c>
      <c r="C678" s="7" t="s">
        <v>1227</v>
      </c>
      <c r="D678" s="8">
        <v>0</v>
      </c>
    </row>
    <row r="679" spans="1:4">
      <c r="A679" s="71" t="s">
        <v>753</v>
      </c>
      <c r="B679" s="7">
        <v>4550153</v>
      </c>
      <c r="C679" s="7" t="s">
        <v>770</v>
      </c>
      <c r="D679" s="8">
        <v>0</v>
      </c>
    </row>
    <row r="680" spans="1:4">
      <c r="A680" s="71" t="s">
        <v>753</v>
      </c>
      <c r="B680" s="7">
        <v>4550154</v>
      </c>
      <c r="C680" s="7" t="s">
        <v>771</v>
      </c>
      <c r="D680" s="8">
        <v>59</v>
      </c>
    </row>
    <row r="681" spans="1:4">
      <c r="A681" s="71" t="s">
        <v>752</v>
      </c>
      <c r="B681" s="7">
        <v>3101555</v>
      </c>
      <c r="C681" s="7" t="s">
        <v>1269</v>
      </c>
      <c r="D681" s="8">
        <v>0</v>
      </c>
    </row>
    <row r="682" spans="1:4">
      <c r="A682" s="71" t="s">
        <v>753</v>
      </c>
      <c r="B682" s="7">
        <v>4550239</v>
      </c>
      <c r="C682" s="7" t="s">
        <v>1270</v>
      </c>
      <c r="D682" s="8">
        <v>0</v>
      </c>
    </row>
    <row r="683" spans="1:4">
      <c r="A683" s="71" t="s">
        <v>752</v>
      </c>
      <c r="B683" s="7">
        <v>3101556</v>
      </c>
      <c r="C683" s="7" t="s">
        <v>1288</v>
      </c>
      <c r="D683" s="8">
        <v>2386554</v>
      </c>
    </row>
    <row r="684" spans="1:4">
      <c r="A684" s="71" t="s">
        <v>753</v>
      </c>
      <c r="B684" s="7">
        <v>4550157</v>
      </c>
      <c r="C684" s="7" t="s">
        <v>1287</v>
      </c>
      <c r="D684" s="8">
        <v>2046528</v>
      </c>
    </row>
    <row r="685" spans="1:4">
      <c r="A685" s="71" t="s">
        <v>752</v>
      </c>
      <c r="B685" s="7">
        <v>3101557</v>
      </c>
      <c r="C685" s="7" t="s">
        <v>1300</v>
      </c>
      <c r="D685" s="8">
        <v>0</v>
      </c>
    </row>
    <row r="686" spans="1:4">
      <c r="A686" s="71" t="s">
        <v>752</v>
      </c>
      <c r="B686" s="7">
        <v>3101558</v>
      </c>
      <c r="C686" s="7" t="s">
        <v>1301</v>
      </c>
      <c r="D686" s="8">
        <v>0</v>
      </c>
    </row>
    <row r="687" spans="1:4">
      <c r="A687" s="71" t="s">
        <v>753</v>
      </c>
      <c r="B687" s="7">
        <v>4550158</v>
      </c>
      <c r="C687" s="7" t="s">
        <v>1302</v>
      </c>
      <c r="D687" s="8">
        <v>0</v>
      </c>
    </row>
    <row r="688" spans="1:4">
      <c r="A688" s="71" t="s">
        <v>753</v>
      </c>
      <c r="B688" s="7">
        <v>4550159</v>
      </c>
      <c r="C688" s="7" t="s">
        <v>1303</v>
      </c>
      <c r="D688" s="8">
        <v>0</v>
      </c>
    </row>
    <row r="689" spans="1:4">
      <c r="A689" s="71" t="s">
        <v>752</v>
      </c>
      <c r="B689" s="7">
        <v>3101559</v>
      </c>
      <c r="C689" s="7" t="s">
        <v>1311</v>
      </c>
      <c r="D689" s="8">
        <v>0</v>
      </c>
    </row>
    <row r="690" spans="1:4">
      <c r="A690" s="71" t="s">
        <v>752</v>
      </c>
      <c r="B690" s="7">
        <v>3101560</v>
      </c>
      <c r="C690" s="7" t="s">
        <v>1310</v>
      </c>
      <c r="D690" s="8">
        <v>0</v>
      </c>
    </row>
    <row r="691" spans="1:4">
      <c r="A691" s="71" t="s">
        <v>753</v>
      </c>
      <c r="B691" s="7">
        <v>4550160</v>
      </c>
      <c r="C691" s="7" t="s">
        <v>1312</v>
      </c>
      <c r="D691" s="8">
        <v>0</v>
      </c>
    </row>
    <row r="692" spans="1:4">
      <c r="A692" s="71" t="s">
        <v>753</v>
      </c>
      <c r="B692" s="7">
        <v>4550161</v>
      </c>
      <c r="C692" s="7" t="s">
        <v>1313</v>
      </c>
      <c r="D692" s="8">
        <v>0</v>
      </c>
    </row>
    <row r="693" spans="1:4">
      <c r="A693" s="71" t="s">
        <v>752</v>
      </c>
      <c r="B693" s="5" t="s">
        <v>2</v>
      </c>
      <c r="C693" s="5" t="s">
        <v>3</v>
      </c>
      <c r="D693" s="6">
        <f>SUM(D694:D706)-SUM(D707:D720)+D721</f>
        <v>-85997</v>
      </c>
    </row>
    <row r="694" spans="1:4">
      <c r="A694" s="71" t="s">
        <v>752</v>
      </c>
      <c r="B694" s="7">
        <v>3101530</v>
      </c>
      <c r="C694" s="7" t="s">
        <v>439</v>
      </c>
      <c r="D694" s="8">
        <v>0</v>
      </c>
    </row>
    <row r="695" spans="1:4">
      <c r="A695" s="71" t="s">
        <v>752</v>
      </c>
      <c r="B695" s="7">
        <v>3101531</v>
      </c>
      <c r="C695" s="7" t="s">
        <v>440</v>
      </c>
      <c r="D695" s="8">
        <v>0</v>
      </c>
    </row>
    <row r="696" spans="1:4">
      <c r="A696" s="71" t="s">
        <v>752</v>
      </c>
      <c r="B696" s="7">
        <v>3101532</v>
      </c>
      <c r="C696" s="7" t="s">
        <v>443</v>
      </c>
      <c r="D696" s="8">
        <v>0</v>
      </c>
    </row>
    <row r="697" spans="1:4">
      <c r="A697" s="71" t="s">
        <v>752</v>
      </c>
      <c r="B697" s="7">
        <v>3101533</v>
      </c>
      <c r="C697" s="7" t="s">
        <v>446</v>
      </c>
      <c r="D697" s="8">
        <v>3257</v>
      </c>
    </row>
    <row r="698" spans="1:4">
      <c r="A698" s="71" t="s">
        <v>752</v>
      </c>
      <c r="B698" s="7">
        <v>3101534</v>
      </c>
      <c r="C698" s="7" t="s">
        <v>445</v>
      </c>
      <c r="D698" s="8">
        <v>16371</v>
      </c>
    </row>
    <row r="699" spans="1:4">
      <c r="A699" s="71" t="s">
        <v>752</v>
      </c>
      <c r="B699" s="7">
        <v>3101535</v>
      </c>
      <c r="C699" s="7" t="s">
        <v>451</v>
      </c>
      <c r="D699" s="8">
        <v>0</v>
      </c>
    </row>
    <row r="700" spans="1:4">
      <c r="A700" s="71" t="s">
        <v>752</v>
      </c>
      <c r="B700" s="7">
        <v>3101536</v>
      </c>
      <c r="C700" s="7" t="s">
        <v>450</v>
      </c>
      <c r="D700" s="8">
        <v>0</v>
      </c>
    </row>
    <row r="701" spans="1:4">
      <c r="A701" s="71" t="s">
        <v>752</v>
      </c>
      <c r="B701" s="7">
        <v>3101537</v>
      </c>
      <c r="C701" s="7" t="s">
        <v>455</v>
      </c>
      <c r="D701" s="8">
        <v>61000</v>
      </c>
    </row>
    <row r="702" spans="1:4">
      <c r="A702" s="71" t="s">
        <v>752</v>
      </c>
      <c r="B702" s="7">
        <v>3101550</v>
      </c>
      <c r="C702" s="7" t="s">
        <v>483</v>
      </c>
      <c r="D702" s="8">
        <v>157</v>
      </c>
    </row>
    <row r="703" spans="1:4">
      <c r="A703" s="71" t="s">
        <v>752</v>
      </c>
      <c r="B703" s="7">
        <v>3101551</v>
      </c>
      <c r="C703" s="7" t="s">
        <v>491</v>
      </c>
      <c r="D703" s="8">
        <v>1530</v>
      </c>
    </row>
    <row r="704" spans="1:4">
      <c r="A704" s="71" t="s">
        <v>752</v>
      </c>
      <c r="B704" s="7">
        <v>3101553</v>
      </c>
      <c r="C704" s="7" t="s">
        <v>4</v>
      </c>
      <c r="D704" s="8">
        <v>0</v>
      </c>
    </row>
    <row r="705" spans="1:4">
      <c r="A705" s="71" t="s">
        <v>752</v>
      </c>
      <c r="B705" s="7">
        <v>3101554</v>
      </c>
      <c r="C705" s="7" t="s">
        <v>5</v>
      </c>
      <c r="D705" s="8">
        <v>0</v>
      </c>
    </row>
    <row r="706" spans="1:4">
      <c r="A706" s="71" t="s">
        <v>752</v>
      </c>
      <c r="B706" s="7">
        <v>3101570</v>
      </c>
      <c r="C706" s="7" t="s">
        <v>454</v>
      </c>
      <c r="D706" s="8">
        <v>114878</v>
      </c>
    </row>
    <row r="707" spans="1:4">
      <c r="A707" s="71" t="s">
        <v>753</v>
      </c>
      <c r="B707" s="7">
        <v>4550353</v>
      </c>
      <c r="C707" s="7" t="s">
        <v>6</v>
      </c>
      <c r="D707" s="8">
        <v>0</v>
      </c>
    </row>
    <row r="708" spans="1:4">
      <c r="A708" s="71" t="s">
        <v>753</v>
      </c>
      <c r="B708" s="7">
        <v>4550354</v>
      </c>
      <c r="C708" s="7" t="s">
        <v>7</v>
      </c>
      <c r="D708" s="8">
        <v>0</v>
      </c>
    </row>
    <row r="709" spans="1:4">
      <c r="A709" s="71" t="s">
        <v>753</v>
      </c>
      <c r="B709" s="7">
        <v>4550470</v>
      </c>
      <c r="C709" s="7" t="s">
        <v>454</v>
      </c>
      <c r="D709" s="8">
        <v>178775</v>
      </c>
    </row>
    <row r="710" spans="1:4">
      <c r="A710" s="71" t="s">
        <v>753</v>
      </c>
      <c r="B710" s="7">
        <v>4550351</v>
      </c>
      <c r="C710" s="7" t="s">
        <v>491</v>
      </c>
      <c r="D710" s="8">
        <v>821</v>
      </c>
    </row>
    <row r="711" spans="1:4">
      <c r="A711" s="71" t="s">
        <v>753</v>
      </c>
      <c r="B711" s="7">
        <v>4550230</v>
      </c>
      <c r="C711" s="7" t="s">
        <v>439</v>
      </c>
      <c r="D711" s="8">
        <v>0</v>
      </c>
    </row>
    <row r="712" spans="1:4">
      <c r="A712" s="71" t="s">
        <v>753</v>
      </c>
      <c r="B712" s="7">
        <v>4550231</v>
      </c>
      <c r="C712" s="7" t="s">
        <v>440</v>
      </c>
      <c r="D712" s="8">
        <v>0</v>
      </c>
    </row>
    <row r="713" spans="1:4">
      <c r="A713" s="71" t="s">
        <v>753</v>
      </c>
      <c r="B713" s="7">
        <v>4550232</v>
      </c>
      <c r="C713" s="7" t="s">
        <v>443</v>
      </c>
      <c r="D713" s="8">
        <v>0</v>
      </c>
    </row>
    <row r="714" spans="1:4">
      <c r="A714" s="71" t="s">
        <v>753</v>
      </c>
      <c r="B714" s="7">
        <v>4550233</v>
      </c>
      <c r="C714" s="7" t="s">
        <v>446</v>
      </c>
      <c r="D714" s="8">
        <v>18332</v>
      </c>
    </row>
    <row r="715" spans="1:4">
      <c r="A715" s="71" t="s">
        <v>753</v>
      </c>
      <c r="B715" s="7">
        <v>4550234</v>
      </c>
      <c r="C715" s="7" t="s">
        <v>445</v>
      </c>
      <c r="D715" s="8">
        <v>16298</v>
      </c>
    </row>
    <row r="716" spans="1:4">
      <c r="A716" s="71" t="s">
        <v>753</v>
      </c>
      <c r="B716" s="7">
        <v>4550235</v>
      </c>
      <c r="C716" s="7" t="s">
        <v>451</v>
      </c>
      <c r="D716" s="8">
        <v>0</v>
      </c>
    </row>
    <row r="717" spans="1:4">
      <c r="A717" s="71" t="s">
        <v>753</v>
      </c>
      <c r="B717" s="7">
        <v>4550236</v>
      </c>
      <c r="C717" s="7" t="s">
        <v>450</v>
      </c>
      <c r="D717" s="8">
        <v>0</v>
      </c>
    </row>
    <row r="718" spans="1:4">
      <c r="A718" s="71" t="s">
        <v>753</v>
      </c>
      <c r="B718" s="7">
        <v>4550237</v>
      </c>
      <c r="C718" s="7" t="s">
        <v>455</v>
      </c>
      <c r="D718" s="8">
        <v>68872</v>
      </c>
    </row>
    <row r="719" spans="1:4">
      <c r="A719" s="71" t="s">
        <v>753</v>
      </c>
      <c r="B719" s="7">
        <v>4550238</v>
      </c>
      <c r="C719" s="7" t="s">
        <v>458</v>
      </c>
      <c r="D719" s="8">
        <v>0</v>
      </c>
    </row>
    <row r="720" spans="1:4">
      <c r="A720" s="71" t="s">
        <v>753</v>
      </c>
      <c r="B720" s="7">
        <v>4550350</v>
      </c>
      <c r="C720" s="7" t="s">
        <v>8</v>
      </c>
      <c r="D720" s="8">
        <v>92</v>
      </c>
    </row>
    <row r="721" spans="1:5">
      <c r="A721" s="71" t="s">
        <v>752</v>
      </c>
      <c r="B721" s="7">
        <v>3101538</v>
      </c>
      <c r="C721" s="7" t="s">
        <v>458</v>
      </c>
      <c r="D721" s="8">
        <v>0</v>
      </c>
    </row>
    <row r="722" spans="1:5">
      <c r="A722" s="4">
        <v>45</v>
      </c>
      <c r="B722" s="5" t="s">
        <v>9</v>
      </c>
      <c r="C722" s="4" t="s">
        <v>10</v>
      </c>
      <c r="D722" s="6">
        <f>SUM(D723:D730)</f>
        <v>3999765</v>
      </c>
    </row>
    <row r="723" spans="1:5">
      <c r="A723" s="4" t="s">
        <v>752</v>
      </c>
      <c r="B723" s="7">
        <v>3100423</v>
      </c>
      <c r="C723" s="7" t="s">
        <v>264</v>
      </c>
      <c r="D723" s="8">
        <v>0</v>
      </c>
      <c r="E723" s="77"/>
    </row>
    <row r="724" spans="1:5">
      <c r="A724" s="71" t="s">
        <v>752</v>
      </c>
      <c r="B724" s="7">
        <v>3101816</v>
      </c>
      <c r="C724" s="7" t="s">
        <v>1239</v>
      </c>
      <c r="D724" s="8">
        <v>116001</v>
      </c>
    </row>
    <row r="725" spans="1:5">
      <c r="A725" s="71" t="s">
        <v>752</v>
      </c>
      <c r="B725" s="7">
        <v>3101817</v>
      </c>
      <c r="C725" s="7" t="s">
        <v>1240</v>
      </c>
      <c r="D725" s="8">
        <v>2710919</v>
      </c>
    </row>
    <row r="726" spans="1:5">
      <c r="A726" s="71" t="s">
        <v>752</v>
      </c>
      <c r="B726" s="7">
        <v>3101818</v>
      </c>
      <c r="C726" s="7" t="s">
        <v>209</v>
      </c>
      <c r="D726" s="8">
        <v>330362</v>
      </c>
    </row>
    <row r="727" spans="1:5" ht="25.5">
      <c r="A727" s="71" t="s">
        <v>752</v>
      </c>
      <c r="B727" s="7">
        <v>3101819</v>
      </c>
      <c r="C727" s="7" t="s">
        <v>210</v>
      </c>
      <c r="D727" s="8">
        <v>0</v>
      </c>
    </row>
    <row r="728" spans="1:5" ht="25.5">
      <c r="A728" s="71" t="s">
        <v>752</v>
      </c>
      <c r="B728" s="7">
        <v>3101820</v>
      </c>
      <c r="C728" s="7" t="s">
        <v>211</v>
      </c>
      <c r="D728" s="8">
        <v>0</v>
      </c>
    </row>
    <row r="729" spans="1:5">
      <c r="A729" s="71" t="s">
        <v>752</v>
      </c>
      <c r="B729" s="7">
        <v>3101821</v>
      </c>
      <c r="C729" s="7" t="s">
        <v>212</v>
      </c>
      <c r="D729" s="8">
        <v>842483</v>
      </c>
    </row>
    <row r="730" spans="1:5" ht="25.5">
      <c r="A730" s="71" t="s">
        <v>752</v>
      </c>
      <c r="B730" s="7">
        <v>3101822</v>
      </c>
      <c r="C730" s="7" t="s">
        <v>213</v>
      </c>
      <c r="D730" s="8">
        <v>0</v>
      </c>
    </row>
    <row r="731" spans="1:5" ht="63.75">
      <c r="A731" s="4">
        <v>46</v>
      </c>
      <c r="B731" s="5" t="s">
        <v>11</v>
      </c>
      <c r="C731" s="4" t="s">
        <v>12</v>
      </c>
      <c r="D731" s="6">
        <f>SUM(D3,D94,D122,D131,D135,D134,D149,D154,D167,D160,D173,D174,D194,D249,D308,D325,D389,D430,D471,D512,D542,D577,D605,D619,D634,D722)</f>
        <v>618149070</v>
      </c>
    </row>
    <row r="732" spans="1:5">
      <c r="A732" s="4">
        <v>47</v>
      </c>
      <c r="B732" s="5" t="s">
        <v>13</v>
      </c>
      <c r="C732" s="4" t="s">
        <v>14</v>
      </c>
      <c r="D732" s="6">
        <f>D733</f>
        <v>3661</v>
      </c>
    </row>
    <row r="733" spans="1:5">
      <c r="A733" s="71" t="s">
        <v>752</v>
      </c>
      <c r="B733" s="7">
        <v>3250101</v>
      </c>
      <c r="C733" s="7" t="s">
        <v>15</v>
      </c>
      <c r="D733" s="8">
        <v>3661</v>
      </c>
    </row>
    <row r="734" spans="1:5">
      <c r="A734" s="4">
        <v>48</v>
      </c>
      <c r="B734" s="5" t="s">
        <v>16</v>
      </c>
      <c r="C734" s="4" t="s">
        <v>17</v>
      </c>
      <c r="D734" s="6">
        <f>SUM(D735:D772)</f>
        <v>534230</v>
      </c>
    </row>
    <row r="735" spans="1:5">
      <c r="A735" s="71" t="s">
        <v>752</v>
      </c>
      <c r="B735" s="7">
        <v>3250406</v>
      </c>
      <c r="C735" s="7" t="s">
        <v>18</v>
      </c>
      <c r="D735" s="8">
        <v>49620</v>
      </c>
    </row>
    <row r="736" spans="1:5">
      <c r="A736" s="71" t="s">
        <v>752</v>
      </c>
      <c r="B736" s="7">
        <v>3250407</v>
      </c>
      <c r="C736" s="7" t="s">
        <v>19</v>
      </c>
      <c r="D736" s="8">
        <v>0</v>
      </c>
    </row>
    <row r="737" spans="1:4">
      <c r="A737" s="71" t="s">
        <v>752</v>
      </c>
      <c r="B737" s="7">
        <v>3250416</v>
      </c>
      <c r="C737" s="7" t="s">
        <v>571</v>
      </c>
      <c r="D737" s="8">
        <v>0</v>
      </c>
    </row>
    <row r="738" spans="1:4">
      <c r="A738" s="71" t="s">
        <v>752</v>
      </c>
      <c r="B738" s="7">
        <v>3250401</v>
      </c>
      <c r="C738" s="7" t="s">
        <v>572</v>
      </c>
      <c r="D738" s="8">
        <v>668</v>
      </c>
    </row>
    <row r="739" spans="1:4">
      <c r="A739" s="71" t="s">
        <v>752</v>
      </c>
      <c r="B739" s="7">
        <v>3250418</v>
      </c>
      <c r="C739" s="7" t="s">
        <v>573</v>
      </c>
      <c r="D739" s="8">
        <v>0</v>
      </c>
    </row>
    <row r="740" spans="1:4">
      <c r="A740" s="71" t="s">
        <v>752</v>
      </c>
      <c r="B740" s="7">
        <v>3250420</v>
      </c>
      <c r="C740" s="7" t="s">
        <v>574</v>
      </c>
      <c r="D740" s="8">
        <v>189710</v>
      </c>
    </row>
    <row r="741" spans="1:4">
      <c r="A741" s="71" t="s">
        <v>752</v>
      </c>
      <c r="B741" s="7">
        <v>3250421</v>
      </c>
      <c r="C741" s="7" t="s">
        <v>575</v>
      </c>
      <c r="D741" s="8">
        <v>0</v>
      </c>
    </row>
    <row r="742" spans="1:4">
      <c r="A742" s="71" t="s">
        <v>752</v>
      </c>
      <c r="B742" s="7">
        <v>3250422</v>
      </c>
      <c r="C742" s="7" t="s">
        <v>576</v>
      </c>
      <c r="D742" s="8">
        <v>0</v>
      </c>
    </row>
    <row r="743" spans="1:4">
      <c r="A743" s="71" t="s">
        <v>752</v>
      </c>
      <c r="B743" s="7">
        <v>3250423</v>
      </c>
      <c r="C743" s="7" t="s">
        <v>577</v>
      </c>
      <c r="D743" s="8">
        <v>0</v>
      </c>
    </row>
    <row r="744" spans="1:4">
      <c r="A744" s="71" t="s">
        <v>752</v>
      </c>
      <c r="B744" s="7">
        <v>3250424</v>
      </c>
      <c r="C744" s="7" t="s">
        <v>578</v>
      </c>
      <c r="D744" s="8">
        <v>0</v>
      </c>
    </row>
    <row r="745" spans="1:4">
      <c r="A745" s="71" t="s">
        <v>752</v>
      </c>
      <c r="B745" s="7">
        <v>3250425</v>
      </c>
      <c r="C745" s="7" t="s">
        <v>579</v>
      </c>
      <c r="D745" s="8">
        <v>0</v>
      </c>
    </row>
    <row r="746" spans="1:4">
      <c r="A746" s="71" t="s">
        <v>752</v>
      </c>
      <c r="B746" s="7">
        <v>3250426</v>
      </c>
      <c r="C746" s="7" t="s">
        <v>28</v>
      </c>
      <c r="D746" s="8">
        <v>0</v>
      </c>
    </row>
    <row r="747" spans="1:4">
      <c r="A747" s="71" t="s">
        <v>752</v>
      </c>
      <c r="B747" s="7">
        <v>3250427</v>
      </c>
      <c r="C747" s="7" t="s">
        <v>28</v>
      </c>
      <c r="D747" s="8">
        <v>0</v>
      </c>
    </row>
    <row r="748" spans="1:4">
      <c r="A748" s="71" t="s">
        <v>752</v>
      </c>
      <c r="B748" s="7">
        <v>3250428</v>
      </c>
      <c r="C748" s="7" t="s">
        <v>29</v>
      </c>
      <c r="D748" s="8">
        <v>0</v>
      </c>
    </row>
    <row r="749" spans="1:4">
      <c r="A749" s="71" t="s">
        <v>752</v>
      </c>
      <c r="B749" s="7">
        <v>3250429</v>
      </c>
      <c r="C749" s="7" t="s">
        <v>30</v>
      </c>
      <c r="D749" s="8">
        <v>0</v>
      </c>
    </row>
    <row r="750" spans="1:4">
      <c r="A750" s="71" t="s">
        <v>752</v>
      </c>
      <c r="B750" s="7">
        <v>3250501</v>
      </c>
      <c r="C750" s="7" t="s">
        <v>31</v>
      </c>
      <c r="D750" s="8">
        <v>0</v>
      </c>
    </row>
    <row r="751" spans="1:4">
      <c r="A751" s="71" t="s">
        <v>752</v>
      </c>
      <c r="B751" s="7">
        <v>3250502</v>
      </c>
      <c r="C751" s="7" t="s">
        <v>32</v>
      </c>
      <c r="D751" s="8">
        <v>0</v>
      </c>
    </row>
    <row r="752" spans="1:4">
      <c r="A752" s="71" t="s">
        <v>752</v>
      </c>
      <c r="B752" s="7">
        <v>3250503</v>
      </c>
      <c r="C752" s="7" t="s">
        <v>33</v>
      </c>
      <c r="D752" s="8">
        <v>0</v>
      </c>
    </row>
    <row r="753" spans="1:214" ht="25.5">
      <c r="A753" s="71" t="s">
        <v>752</v>
      </c>
      <c r="B753" s="7">
        <v>3250504</v>
      </c>
      <c r="C753" s="7" t="s">
        <v>34</v>
      </c>
      <c r="D753" s="8">
        <v>0</v>
      </c>
    </row>
    <row r="754" spans="1:214">
      <c r="A754" s="71" t="s">
        <v>752</v>
      </c>
      <c r="B754" s="7">
        <v>3250505</v>
      </c>
      <c r="C754" s="7" t="s">
        <v>35</v>
      </c>
      <c r="D754" s="8">
        <v>0</v>
      </c>
    </row>
    <row r="755" spans="1:214">
      <c r="A755" s="71" t="s">
        <v>752</v>
      </c>
      <c r="B755" s="7">
        <v>3250506</v>
      </c>
      <c r="C755" s="7" t="s">
        <v>36</v>
      </c>
      <c r="D755" s="8">
        <v>0</v>
      </c>
    </row>
    <row r="756" spans="1:214">
      <c r="A756" s="71" t="s">
        <v>752</v>
      </c>
      <c r="B756" s="7">
        <v>3250507</v>
      </c>
      <c r="C756" s="7" t="s">
        <v>37</v>
      </c>
      <c r="D756" s="8">
        <v>0</v>
      </c>
    </row>
    <row r="757" spans="1:214">
      <c r="A757" s="71" t="s">
        <v>752</v>
      </c>
      <c r="B757" s="7">
        <v>3250508</v>
      </c>
      <c r="C757" s="7" t="s">
        <v>38</v>
      </c>
      <c r="D757" s="8">
        <v>0</v>
      </c>
    </row>
    <row r="758" spans="1:214" ht="25.5">
      <c r="A758" s="71" t="s">
        <v>752</v>
      </c>
      <c r="B758" s="7">
        <v>3250509</v>
      </c>
      <c r="C758" s="7" t="s">
        <v>39</v>
      </c>
      <c r="D758" s="8">
        <v>0</v>
      </c>
    </row>
    <row r="759" spans="1:214">
      <c r="A759" s="71" t="s">
        <v>752</v>
      </c>
      <c r="B759" s="7">
        <v>3250510</v>
      </c>
      <c r="C759" s="7" t="s">
        <v>40</v>
      </c>
      <c r="D759" s="8">
        <v>0</v>
      </c>
    </row>
    <row r="760" spans="1:214">
      <c r="A760" s="71" t="s">
        <v>752</v>
      </c>
      <c r="B760" s="7">
        <v>3250511</v>
      </c>
      <c r="C760" s="7" t="s">
        <v>616</v>
      </c>
      <c r="D760" s="8">
        <v>0</v>
      </c>
    </row>
    <row r="761" spans="1:214">
      <c r="A761" s="71" t="s">
        <v>752</v>
      </c>
      <c r="B761" s="7">
        <v>3250430</v>
      </c>
      <c r="C761" s="7" t="s">
        <v>41</v>
      </c>
      <c r="D761" s="8">
        <v>0</v>
      </c>
    </row>
    <row r="762" spans="1:214">
      <c r="A762" s="71" t="s">
        <v>752</v>
      </c>
      <c r="B762" s="7">
        <v>3250431</v>
      </c>
      <c r="C762" s="7" t="s">
        <v>42</v>
      </c>
      <c r="D762" s="8">
        <v>4503</v>
      </c>
    </row>
    <row r="763" spans="1:214">
      <c r="A763" s="71" t="s">
        <v>752</v>
      </c>
      <c r="B763" s="7">
        <v>3250432</v>
      </c>
      <c r="C763" s="7" t="s">
        <v>43</v>
      </c>
      <c r="D763" s="8">
        <v>0</v>
      </c>
    </row>
    <row r="764" spans="1:214">
      <c r="A764" s="71" t="s">
        <v>752</v>
      </c>
      <c r="B764" s="7">
        <v>3250433</v>
      </c>
      <c r="C764" s="7" t="s">
        <v>44</v>
      </c>
      <c r="D764" s="8">
        <v>0</v>
      </c>
    </row>
    <row r="765" spans="1:214">
      <c r="A765" s="71" t="s">
        <v>752</v>
      </c>
      <c r="B765" s="7">
        <v>3250434</v>
      </c>
      <c r="C765" s="7" t="s">
        <v>834</v>
      </c>
      <c r="D765" s="8">
        <v>0</v>
      </c>
    </row>
    <row r="766" spans="1:214">
      <c r="A766" s="71" t="s">
        <v>752</v>
      </c>
      <c r="B766" s="7">
        <v>3250435</v>
      </c>
      <c r="C766" s="7" t="s">
        <v>835</v>
      </c>
      <c r="D766" s="8">
        <v>0</v>
      </c>
    </row>
    <row r="767" spans="1:214">
      <c r="A767" s="71" t="s">
        <v>752</v>
      </c>
      <c r="B767" s="7">
        <v>3250436</v>
      </c>
      <c r="C767" s="7" t="s">
        <v>836</v>
      </c>
      <c r="D767" s="8">
        <v>0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</row>
    <row r="768" spans="1:214">
      <c r="A768" s="71" t="s">
        <v>752</v>
      </c>
      <c r="B768" s="7">
        <v>3250437</v>
      </c>
      <c r="C768" s="7" t="s">
        <v>837</v>
      </c>
      <c r="D768" s="8">
        <v>0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</row>
    <row r="769" spans="1:214">
      <c r="A769" s="71" t="s">
        <v>752</v>
      </c>
      <c r="B769" s="7">
        <v>3250438</v>
      </c>
      <c r="C769" s="7" t="s">
        <v>838</v>
      </c>
      <c r="D769" s="8">
        <v>289729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</row>
    <row r="770" spans="1:214">
      <c r="A770" s="71" t="s">
        <v>752</v>
      </c>
      <c r="B770" s="7">
        <v>3250439</v>
      </c>
      <c r="C770" s="7" t="s">
        <v>839</v>
      </c>
      <c r="D770" s="8">
        <v>0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</row>
    <row r="771" spans="1:214">
      <c r="A771" s="71" t="s">
        <v>752</v>
      </c>
      <c r="B771" s="7">
        <v>3250440</v>
      </c>
      <c r="C771" s="7" t="s">
        <v>840</v>
      </c>
      <c r="D771" s="8">
        <v>0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</row>
    <row r="772" spans="1:214">
      <c r="A772" s="71" t="s">
        <v>752</v>
      </c>
      <c r="B772" s="7">
        <v>3250441</v>
      </c>
      <c r="C772" s="7" t="s">
        <v>841</v>
      </c>
      <c r="D772" s="8">
        <v>0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</row>
    <row r="773" spans="1:214">
      <c r="A773" s="4">
        <v>49</v>
      </c>
      <c r="B773" s="5" t="s">
        <v>842</v>
      </c>
      <c r="C773" s="4" t="s">
        <v>843</v>
      </c>
      <c r="D773" s="6">
        <f>D774</f>
        <v>858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</row>
    <row r="774" spans="1:214" ht="25.5">
      <c r="A774" s="71" t="s">
        <v>752</v>
      </c>
      <c r="B774" s="7">
        <v>3250419</v>
      </c>
      <c r="C774" s="7" t="s">
        <v>844</v>
      </c>
      <c r="D774" s="8">
        <v>858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</row>
    <row r="775" spans="1:214">
      <c r="A775" s="4">
        <v>50</v>
      </c>
      <c r="B775" s="5" t="s">
        <v>845</v>
      </c>
      <c r="C775" s="4" t="s">
        <v>846</v>
      </c>
      <c r="D775" s="6">
        <v>0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</row>
    <row r="776" spans="1:214" ht="38.25">
      <c r="A776" s="4">
        <v>51</v>
      </c>
      <c r="B776" s="5" t="s">
        <v>847</v>
      </c>
      <c r="C776" s="4" t="s">
        <v>848</v>
      </c>
      <c r="D776" s="6">
        <f>D775+D773+D734+D732</f>
        <v>538749</v>
      </c>
      <c r="E776" s="12"/>
      <c r="F776" s="11"/>
      <c r="G776" s="12"/>
      <c r="H776" s="12"/>
      <c r="I776" s="12"/>
      <c r="J776" s="11"/>
      <c r="K776" s="12"/>
      <c r="L776" s="12"/>
      <c r="M776" s="11"/>
      <c r="N776" s="12"/>
      <c r="O776" s="12"/>
      <c r="P776" s="11"/>
      <c r="Q776" s="12"/>
      <c r="R776" s="12"/>
      <c r="S776" s="11"/>
      <c r="T776" s="12"/>
      <c r="U776" s="12"/>
      <c r="V776" s="11"/>
      <c r="W776" s="12"/>
      <c r="X776" s="12"/>
      <c r="Y776" s="11"/>
      <c r="Z776" s="12"/>
      <c r="AA776" s="12"/>
      <c r="AB776" s="11"/>
      <c r="AC776" s="12"/>
      <c r="AD776" s="12"/>
      <c r="AE776" s="11"/>
      <c r="AF776" s="12"/>
      <c r="AG776" s="12"/>
      <c r="AH776" s="11"/>
      <c r="AI776" s="12"/>
      <c r="AJ776" s="12"/>
      <c r="AK776" s="11"/>
      <c r="AL776" s="12"/>
      <c r="AM776" s="12"/>
      <c r="AN776" s="11"/>
      <c r="AO776" s="12"/>
      <c r="AP776" s="12"/>
      <c r="AQ776" s="11"/>
      <c r="AR776" s="12"/>
      <c r="AS776" s="12"/>
      <c r="AT776" s="11"/>
      <c r="AU776" s="12"/>
      <c r="AV776" s="12"/>
      <c r="AW776" s="11"/>
      <c r="AX776" s="12"/>
      <c r="AY776" s="12"/>
      <c r="AZ776" s="11"/>
      <c r="BA776" s="12"/>
      <c r="BB776" s="12"/>
      <c r="BC776" s="11"/>
      <c r="BD776" s="12"/>
      <c r="BE776" s="12"/>
      <c r="BF776" s="11"/>
      <c r="BG776" s="12"/>
      <c r="BH776" s="12"/>
      <c r="BI776" s="11"/>
      <c r="BJ776" s="12"/>
      <c r="BK776" s="12"/>
      <c r="BL776" s="11"/>
      <c r="BM776" s="12"/>
      <c r="BN776" s="12"/>
      <c r="BO776" s="11"/>
      <c r="BP776" s="12"/>
      <c r="BQ776" s="12"/>
      <c r="BR776" s="11"/>
      <c r="BS776" s="12"/>
      <c r="BT776" s="12"/>
      <c r="BU776" s="11"/>
      <c r="BV776" s="12"/>
      <c r="BW776" s="12"/>
      <c r="BX776" s="11"/>
      <c r="BY776" s="12"/>
      <c r="BZ776" s="12"/>
      <c r="CA776" s="11"/>
      <c r="CB776" s="12"/>
      <c r="CC776" s="12"/>
      <c r="CD776" s="11"/>
      <c r="CE776" s="12"/>
      <c r="CF776" s="12"/>
      <c r="CG776" s="11"/>
      <c r="CH776" s="12"/>
      <c r="CI776" s="12"/>
      <c r="CJ776" s="11"/>
      <c r="CK776" s="12"/>
      <c r="CL776" s="12"/>
      <c r="CM776" s="11"/>
      <c r="CN776" s="12"/>
      <c r="CO776" s="12"/>
      <c r="CP776" s="11"/>
      <c r="CQ776" s="12"/>
      <c r="CR776" s="12"/>
      <c r="CS776" s="11"/>
      <c r="CT776" s="12"/>
      <c r="CU776" s="12"/>
      <c r="CV776" s="11"/>
      <c r="CW776" s="12"/>
      <c r="CX776" s="12"/>
      <c r="CY776" s="11"/>
      <c r="CZ776" s="12"/>
      <c r="DA776" s="12"/>
      <c r="DB776" s="11"/>
      <c r="DC776" s="12"/>
      <c r="DD776" s="12"/>
      <c r="DE776" s="11"/>
      <c r="DF776" s="12"/>
      <c r="DG776" s="12"/>
      <c r="DH776" s="11"/>
      <c r="DI776" s="12"/>
      <c r="DJ776" s="12"/>
      <c r="DK776" s="11"/>
      <c r="DL776" s="12"/>
      <c r="DM776" s="12"/>
      <c r="DN776" s="11"/>
      <c r="DO776" s="12"/>
      <c r="DP776" s="12"/>
      <c r="DQ776" s="11"/>
      <c r="DR776" s="12"/>
      <c r="DS776" s="12"/>
      <c r="DT776" s="11"/>
      <c r="DU776" s="12"/>
      <c r="DV776" s="12"/>
      <c r="DW776" s="11"/>
      <c r="DX776" s="12"/>
      <c r="DY776" s="12"/>
      <c r="DZ776" s="11"/>
      <c r="EA776" s="12"/>
      <c r="EB776" s="12"/>
      <c r="EC776" s="11"/>
      <c r="ED776" s="12"/>
      <c r="EE776" s="12"/>
      <c r="EF776" s="11"/>
      <c r="EG776" s="12"/>
      <c r="EH776" s="12"/>
      <c r="EI776" s="11"/>
      <c r="EJ776" s="12"/>
      <c r="EK776" s="12"/>
      <c r="EL776" s="11"/>
      <c r="EM776" s="12"/>
      <c r="EN776" s="12"/>
      <c r="EO776" s="11"/>
      <c r="EP776" s="12"/>
      <c r="EQ776" s="12"/>
      <c r="ER776" s="11"/>
      <c r="ES776" s="12"/>
      <c r="ET776" s="12"/>
      <c r="EU776" s="11"/>
      <c r="EV776" s="12"/>
      <c r="EW776" s="12"/>
      <c r="EX776" s="11"/>
      <c r="EY776" s="12"/>
      <c r="EZ776" s="12"/>
      <c r="FA776" s="11"/>
      <c r="FB776" s="12"/>
      <c r="FC776" s="12"/>
      <c r="FD776" s="11"/>
      <c r="FE776" s="12"/>
      <c r="FF776" s="12"/>
      <c r="FG776" s="11"/>
      <c r="FH776" s="12"/>
      <c r="FI776" s="12"/>
      <c r="FJ776" s="11"/>
      <c r="FK776" s="12"/>
      <c r="FL776" s="12"/>
      <c r="FM776" s="11"/>
      <c r="FN776" s="12"/>
      <c r="FO776" s="12"/>
      <c r="FP776" s="11"/>
      <c r="FQ776" s="12"/>
      <c r="FR776" s="12"/>
      <c r="FS776" s="11"/>
      <c r="FT776" s="12"/>
      <c r="FU776" s="12"/>
      <c r="FV776" s="11"/>
      <c r="FW776" s="12"/>
      <c r="FX776" s="12"/>
      <c r="FY776" s="11"/>
      <c r="FZ776" s="12"/>
      <c r="GA776" s="12"/>
      <c r="GB776" s="11"/>
      <c r="GC776" s="12"/>
      <c r="GD776" s="12"/>
      <c r="GE776" s="11"/>
      <c r="GF776" s="12"/>
      <c r="GG776" s="12"/>
      <c r="GH776" s="11"/>
      <c r="GI776" s="12"/>
      <c r="GJ776" s="12"/>
      <c r="GK776" s="11"/>
      <c r="GL776" s="12"/>
      <c r="GM776" s="12"/>
      <c r="GN776" s="11"/>
      <c r="GO776" s="12"/>
      <c r="GP776" s="12"/>
      <c r="GQ776" s="11"/>
      <c r="GR776" s="12"/>
      <c r="GS776" s="12"/>
      <c r="GT776" s="11"/>
      <c r="GU776" s="12"/>
      <c r="GV776" s="12"/>
      <c r="GW776" s="11"/>
      <c r="GX776" s="12"/>
      <c r="GY776" s="12"/>
      <c r="GZ776" s="11"/>
      <c r="HA776" s="12"/>
      <c r="HB776" s="12"/>
      <c r="HC776" s="11"/>
      <c r="HD776" s="12"/>
      <c r="HE776" s="12"/>
      <c r="HF776" s="11"/>
    </row>
    <row r="777" spans="1:214" ht="25.5">
      <c r="A777" s="4">
        <v>52</v>
      </c>
      <c r="B777" s="5" t="s">
        <v>849</v>
      </c>
      <c r="C777" s="4" t="s">
        <v>850</v>
      </c>
      <c r="D777" s="6">
        <f>SUM(D731,D776)</f>
        <v>618687819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</row>
    <row r="778" spans="1:214">
      <c r="A778" s="4">
        <v>1</v>
      </c>
      <c r="B778" s="5" t="s">
        <v>851</v>
      </c>
      <c r="C778" s="4" t="s">
        <v>852</v>
      </c>
      <c r="D778" s="6">
        <f>SUM(D779:D784)+SUM(D787:D801)-D803-D804+D805+D811+D812+D813+D814+D815+D816+D817+D818</f>
        <v>742742263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</row>
    <row r="779" spans="1:214" ht="25.5">
      <c r="A779" s="71" t="s">
        <v>752</v>
      </c>
      <c r="B779" s="7">
        <v>4500258</v>
      </c>
      <c r="C779" s="7" t="s">
        <v>853</v>
      </c>
      <c r="D779" s="8">
        <v>61273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</row>
    <row r="780" spans="1:214" ht="25.5">
      <c r="A780" s="71" t="s">
        <v>752</v>
      </c>
      <c r="B780" s="7">
        <v>4500259</v>
      </c>
      <c r="C780" s="7" t="s">
        <v>854</v>
      </c>
      <c r="D780" s="8">
        <v>2262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</row>
    <row r="781" spans="1:214" ht="25.5">
      <c r="A781" s="71" t="s">
        <v>752</v>
      </c>
      <c r="B781" s="7">
        <v>4500260</v>
      </c>
      <c r="C781" s="7" t="s">
        <v>658</v>
      </c>
      <c r="D781" s="8">
        <v>0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</row>
    <row r="782" spans="1:214">
      <c r="A782" s="71" t="s">
        <v>752</v>
      </c>
      <c r="B782" s="7">
        <v>4500261</v>
      </c>
      <c r="C782" s="7" t="s">
        <v>659</v>
      </c>
      <c r="D782" s="8">
        <v>294110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</row>
    <row r="783" spans="1:214">
      <c r="A783" s="71" t="s">
        <v>752</v>
      </c>
      <c r="B783" s="7">
        <v>4500262</v>
      </c>
      <c r="C783" s="7" t="s">
        <v>660</v>
      </c>
      <c r="D783" s="8">
        <v>29629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</row>
    <row r="784" spans="1:214">
      <c r="A784" s="71" t="s">
        <v>752</v>
      </c>
      <c r="B784" s="7">
        <v>4500263</v>
      </c>
      <c r="C784" s="7" t="s">
        <v>661</v>
      </c>
      <c r="D784" s="8">
        <v>41680</v>
      </c>
      <c r="E784" s="12"/>
      <c r="F784" s="11"/>
      <c r="G784" s="12"/>
      <c r="H784" s="12"/>
      <c r="I784" s="12"/>
      <c r="J784" s="11"/>
      <c r="K784" s="12"/>
      <c r="L784" s="12"/>
      <c r="M784" s="11"/>
      <c r="N784" s="12"/>
      <c r="O784" s="12"/>
      <c r="P784" s="11"/>
      <c r="Q784" s="12"/>
      <c r="R784" s="12"/>
      <c r="S784" s="11"/>
      <c r="T784" s="12"/>
      <c r="U784" s="12"/>
      <c r="V784" s="11"/>
      <c r="W784" s="12"/>
      <c r="X784" s="12"/>
      <c r="Y784" s="11"/>
      <c r="Z784" s="12"/>
      <c r="AA784" s="12"/>
      <c r="AB784" s="11"/>
      <c r="AC784" s="12"/>
      <c r="AD784" s="12"/>
      <c r="AE784" s="11"/>
      <c r="AF784" s="12"/>
      <c r="AG784" s="12"/>
      <c r="AH784" s="11"/>
      <c r="AI784" s="12"/>
      <c r="AJ784" s="12"/>
      <c r="AK784" s="11"/>
      <c r="AL784" s="12"/>
      <c r="AM784" s="12"/>
      <c r="AN784" s="11"/>
      <c r="AO784" s="12"/>
      <c r="AP784" s="12"/>
      <c r="AQ784" s="11"/>
      <c r="AR784" s="12"/>
      <c r="AS784" s="12"/>
      <c r="AT784" s="11"/>
      <c r="AU784" s="12"/>
      <c r="AV784" s="12"/>
      <c r="AW784" s="11"/>
      <c r="AX784" s="12"/>
      <c r="AY784" s="12"/>
      <c r="AZ784" s="11"/>
      <c r="BA784" s="12"/>
      <c r="BB784" s="12"/>
      <c r="BC784" s="11"/>
      <c r="BD784" s="12"/>
      <c r="BE784" s="12"/>
      <c r="BF784" s="11"/>
      <c r="BG784" s="12"/>
      <c r="BH784" s="12"/>
      <c r="BI784" s="11"/>
      <c r="BJ784" s="12"/>
      <c r="BK784" s="12"/>
      <c r="BL784" s="11"/>
      <c r="BM784" s="12"/>
      <c r="BN784" s="12"/>
      <c r="BO784" s="11"/>
      <c r="BP784" s="12"/>
      <c r="BQ784" s="12"/>
      <c r="BR784" s="11"/>
      <c r="BS784" s="12"/>
      <c r="BT784" s="12"/>
      <c r="BU784" s="11"/>
      <c r="BV784" s="12"/>
      <c r="BW784" s="12"/>
      <c r="BX784" s="11"/>
      <c r="BY784" s="12"/>
      <c r="BZ784" s="12"/>
      <c r="CA784" s="11"/>
      <c r="CB784" s="12"/>
      <c r="CC784" s="12"/>
      <c r="CD784" s="11"/>
      <c r="CE784" s="12"/>
      <c r="CF784" s="12"/>
      <c r="CG784" s="11"/>
      <c r="CH784" s="12"/>
      <c r="CI784" s="12"/>
      <c r="CJ784" s="11"/>
      <c r="CK784" s="12"/>
      <c r="CL784" s="12"/>
      <c r="CM784" s="11"/>
      <c r="CN784" s="12"/>
      <c r="CO784" s="12"/>
      <c r="CP784" s="11"/>
      <c r="CQ784" s="12"/>
      <c r="CR784" s="12"/>
      <c r="CS784" s="11"/>
      <c r="CT784" s="12"/>
      <c r="CU784" s="12"/>
      <c r="CV784" s="11"/>
      <c r="CW784" s="12"/>
      <c r="CX784" s="12"/>
      <c r="CY784" s="11"/>
      <c r="CZ784" s="12"/>
      <c r="DA784" s="12"/>
      <c r="DB784" s="11"/>
      <c r="DC784" s="12"/>
      <c r="DD784" s="12"/>
      <c r="DE784" s="11"/>
      <c r="DF784" s="12"/>
      <c r="DG784" s="12"/>
      <c r="DH784" s="11"/>
      <c r="DI784" s="12"/>
      <c r="DJ784" s="12"/>
      <c r="DK784" s="11"/>
      <c r="DL784" s="12"/>
      <c r="DM784" s="12"/>
      <c r="DN784" s="11"/>
      <c r="DO784" s="12"/>
      <c r="DP784" s="12"/>
      <c r="DQ784" s="11"/>
      <c r="DR784" s="12"/>
      <c r="DS784" s="12"/>
      <c r="DT784" s="11"/>
      <c r="DU784" s="12"/>
      <c r="DV784" s="12"/>
      <c r="DW784" s="11"/>
      <c r="DX784" s="12"/>
      <c r="DY784" s="12"/>
      <c r="DZ784" s="11"/>
      <c r="EA784" s="12"/>
      <c r="EB784" s="12"/>
      <c r="EC784" s="11"/>
      <c r="ED784" s="12"/>
      <c r="EE784" s="12"/>
      <c r="EF784" s="11"/>
      <c r="EG784" s="12"/>
      <c r="EH784" s="12"/>
      <c r="EI784" s="11"/>
      <c r="EJ784" s="12"/>
      <c r="EK784" s="12"/>
      <c r="EL784" s="11"/>
      <c r="EM784" s="12"/>
      <c r="EN784" s="12"/>
      <c r="EO784" s="11"/>
      <c r="EP784" s="12"/>
      <c r="EQ784" s="12"/>
      <c r="ER784" s="11"/>
      <c r="ES784" s="12"/>
      <c r="ET784" s="12"/>
      <c r="EU784" s="11"/>
      <c r="EV784" s="12"/>
      <c r="EW784" s="12"/>
      <c r="EX784" s="11"/>
      <c r="EY784" s="12"/>
      <c r="EZ784" s="12"/>
      <c r="FA784" s="11"/>
      <c r="FB784" s="12"/>
      <c r="FC784" s="12"/>
      <c r="FD784" s="11"/>
      <c r="FE784" s="12"/>
      <c r="FF784" s="12"/>
      <c r="FG784" s="11"/>
      <c r="FH784" s="12"/>
      <c r="FI784" s="12"/>
      <c r="FJ784" s="11"/>
      <c r="FK784" s="12"/>
      <c r="FL784" s="12"/>
      <c r="FM784" s="11"/>
      <c r="FN784" s="12"/>
      <c r="FO784" s="12"/>
      <c r="FP784" s="11"/>
      <c r="FQ784" s="12"/>
      <c r="FR784" s="12"/>
      <c r="FS784" s="11"/>
      <c r="FT784" s="12"/>
      <c r="FU784" s="12"/>
      <c r="FV784" s="11"/>
      <c r="FW784" s="12"/>
      <c r="FX784" s="12"/>
      <c r="FY784" s="11"/>
      <c r="FZ784" s="12"/>
      <c r="GA784" s="12"/>
      <c r="GB784" s="11"/>
      <c r="GC784" s="12"/>
      <c r="GD784" s="12"/>
      <c r="GE784" s="11"/>
      <c r="GF784" s="12"/>
      <c r="GG784" s="12"/>
      <c r="GH784" s="11"/>
      <c r="GI784" s="12"/>
      <c r="GJ784" s="12"/>
      <c r="GK784" s="11"/>
      <c r="GL784" s="12"/>
      <c r="GM784" s="12"/>
      <c r="GN784" s="11"/>
      <c r="GO784" s="12"/>
      <c r="GP784" s="12"/>
      <c r="GQ784" s="11"/>
      <c r="GR784" s="12"/>
      <c r="GS784" s="12"/>
      <c r="GT784" s="11"/>
      <c r="GU784" s="12"/>
      <c r="GV784" s="12"/>
      <c r="GW784" s="11"/>
      <c r="GX784" s="12"/>
      <c r="GY784" s="12"/>
      <c r="GZ784" s="11"/>
      <c r="HA784" s="12"/>
      <c r="HB784" s="12"/>
      <c r="HC784" s="11"/>
      <c r="HD784" s="12"/>
      <c r="HE784" s="12"/>
      <c r="HF784" s="11"/>
    </row>
    <row r="785" spans="1:214" ht="38.25">
      <c r="A785" s="4">
        <v>1.1000000000000001</v>
      </c>
      <c r="B785" s="5" t="s">
        <v>662</v>
      </c>
      <c r="C785" s="4" t="s">
        <v>663</v>
      </c>
      <c r="D785" s="6">
        <f>SUM(D786,D805)</f>
        <v>733820445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</row>
    <row r="786" spans="1:214" ht="25.5">
      <c r="A786" s="4" t="s">
        <v>751</v>
      </c>
      <c r="B786" s="5">
        <v>3</v>
      </c>
      <c r="C786" s="5" t="s">
        <v>664</v>
      </c>
      <c r="D786" s="84">
        <f>D787+D788+D789+D790+D791+D792+D793+D794+D795+D796+D797+D798+D799+D800+D801+D802+D811+D812+D816-D803-D804</f>
        <v>733820445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</row>
    <row r="787" spans="1:214">
      <c r="A787" s="71" t="s">
        <v>752</v>
      </c>
      <c r="B787" s="7">
        <v>4500120</v>
      </c>
      <c r="C787" s="7" t="s">
        <v>665</v>
      </c>
      <c r="D787" s="8">
        <v>0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</row>
    <row r="788" spans="1:214">
      <c r="A788" s="71" t="s">
        <v>752</v>
      </c>
      <c r="B788" s="7">
        <v>4500131</v>
      </c>
      <c r="C788" s="7" t="s">
        <v>666</v>
      </c>
      <c r="D788" s="8">
        <v>738217106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</row>
    <row r="789" spans="1:214">
      <c r="A789" s="71" t="s">
        <v>752</v>
      </c>
      <c r="B789" s="7">
        <v>4500132</v>
      </c>
      <c r="C789" s="7" t="s">
        <v>667</v>
      </c>
      <c r="D789" s="8">
        <v>0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</row>
    <row r="790" spans="1:214">
      <c r="A790" s="71" t="s">
        <v>752</v>
      </c>
      <c r="B790" s="7">
        <v>4500133</v>
      </c>
      <c r="C790" s="7" t="s">
        <v>668</v>
      </c>
      <c r="D790" s="8">
        <v>0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</row>
    <row r="791" spans="1:214">
      <c r="A791" s="71" t="s">
        <v>752</v>
      </c>
      <c r="B791" s="7">
        <v>4500134</v>
      </c>
      <c r="C791" s="7" t="s">
        <v>669</v>
      </c>
      <c r="D791" s="8">
        <v>0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</row>
    <row r="792" spans="1:214">
      <c r="A792" s="71" t="s">
        <v>752</v>
      </c>
      <c r="B792" s="7">
        <v>4500135</v>
      </c>
      <c r="C792" s="7" t="s">
        <v>670</v>
      </c>
      <c r="D792" s="8">
        <v>0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</row>
    <row r="793" spans="1:214">
      <c r="A793" s="71" t="s">
        <v>752</v>
      </c>
      <c r="B793" s="7">
        <v>4500136</v>
      </c>
      <c r="C793" s="7" t="s">
        <v>671</v>
      </c>
      <c r="D793" s="8">
        <v>0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</row>
    <row r="794" spans="1:214">
      <c r="A794" s="71" t="s">
        <v>752</v>
      </c>
      <c r="B794" s="7">
        <v>4500137</v>
      </c>
      <c r="C794" s="7" t="s">
        <v>672</v>
      </c>
      <c r="D794" s="8">
        <v>0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</row>
    <row r="795" spans="1:214">
      <c r="A795" s="71" t="s">
        <v>752</v>
      </c>
      <c r="B795" s="7">
        <v>4500138</v>
      </c>
      <c r="C795" s="7" t="s">
        <v>673</v>
      </c>
      <c r="D795" s="8">
        <v>0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</row>
    <row r="796" spans="1:214">
      <c r="A796" s="71" t="s">
        <v>752</v>
      </c>
      <c r="B796" s="7">
        <v>4500143</v>
      </c>
      <c r="C796" s="7" t="s">
        <v>674</v>
      </c>
      <c r="D796" s="8">
        <v>0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</row>
    <row r="797" spans="1:214">
      <c r="A797" s="71" t="s">
        <v>752</v>
      </c>
      <c r="B797" s="7">
        <v>4500144</v>
      </c>
      <c r="C797" s="7" t="s">
        <v>675</v>
      </c>
      <c r="D797" s="8">
        <v>0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</row>
    <row r="798" spans="1:214">
      <c r="A798" s="71" t="s">
        <v>752</v>
      </c>
      <c r="B798" s="7">
        <v>4500145</v>
      </c>
      <c r="C798" s="7" t="s">
        <v>676</v>
      </c>
      <c r="D798" s="8">
        <v>0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</row>
    <row r="799" spans="1:214">
      <c r="A799" s="71" t="s">
        <v>752</v>
      </c>
      <c r="B799" s="7">
        <v>4500146</v>
      </c>
      <c r="C799" s="7" t="s">
        <v>677</v>
      </c>
      <c r="D799" s="8">
        <v>0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</row>
    <row r="800" spans="1:214">
      <c r="A800" s="71" t="s">
        <v>752</v>
      </c>
      <c r="B800" s="7">
        <v>4500148</v>
      </c>
      <c r="C800" s="7" t="s">
        <v>678</v>
      </c>
      <c r="D800" s="8">
        <v>0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</row>
    <row r="801" spans="1:214">
      <c r="A801" s="71" t="s">
        <v>752</v>
      </c>
      <c r="B801" s="7">
        <v>4500150</v>
      </c>
      <c r="C801" s="7" t="s">
        <v>679</v>
      </c>
      <c r="D801" s="8">
        <v>0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</row>
    <row r="802" spans="1:214">
      <c r="A802" s="71" t="s">
        <v>752</v>
      </c>
      <c r="B802" s="7">
        <v>4500164</v>
      </c>
      <c r="C802" s="7" t="s">
        <v>1251</v>
      </c>
      <c r="D802" s="8">
        <v>0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</row>
    <row r="803" spans="1:214" ht="25.5">
      <c r="A803" s="72" t="s">
        <v>753</v>
      </c>
      <c r="B803" s="7">
        <v>3101901</v>
      </c>
      <c r="C803" s="7" t="s">
        <v>866</v>
      </c>
      <c r="D803" s="8">
        <v>4396661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</row>
    <row r="804" spans="1:214" ht="23.25" customHeight="1">
      <c r="A804" s="72" t="s">
        <v>753</v>
      </c>
      <c r="B804" s="7">
        <v>3101902</v>
      </c>
      <c r="C804" s="7" t="s">
        <v>250</v>
      </c>
      <c r="D804" s="8">
        <v>0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</row>
    <row r="805" spans="1:214">
      <c r="A805" s="71" t="s">
        <v>752</v>
      </c>
      <c r="B805" s="5" t="s">
        <v>680</v>
      </c>
      <c r="C805" s="5" t="s">
        <v>681</v>
      </c>
      <c r="D805" s="6">
        <f>D806</f>
        <v>0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</row>
    <row r="806" spans="1:214">
      <c r="A806" s="71" t="s">
        <v>752</v>
      </c>
      <c r="B806" s="7">
        <v>4500104</v>
      </c>
      <c r="C806" s="7" t="s">
        <v>682</v>
      </c>
      <c r="D806" s="8">
        <v>0</v>
      </c>
      <c r="E806" s="12"/>
      <c r="F806" s="11"/>
      <c r="G806" s="12"/>
      <c r="H806" s="12"/>
      <c r="I806" s="12"/>
      <c r="J806" s="11"/>
      <c r="K806" s="12"/>
      <c r="L806" s="12"/>
      <c r="M806" s="11"/>
      <c r="N806" s="12"/>
      <c r="O806" s="12"/>
      <c r="P806" s="11"/>
      <c r="Q806" s="12"/>
      <c r="R806" s="12"/>
      <c r="S806" s="11"/>
      <c r="T806" s="12"/>
      <c r="U806" s="12"/>
      <c r="V806" s="11"/>
      <c r="W806" s="12"/>
      <c r="X806" s="12"/>
      <c r="Y806" s="11"/>
      <c r="Z806" s="12"/>
      <c r="AA806" s="12"/>
      <c r="AB806" s="11"/>
      <c r="AC806" s="12"/>
      <c r="AD806" s="12"/>
      <c r="AE806" s="11"/>
      <c r="AF806" s="12"/>
      <c r="AG806" s="12"/>
      <c r="AH806" s="11"/>
      <c r="AI806" s="12"/>
      <c r="AJ806" s="12"/>
      <c r="AK806" s="11"/>
      <c r="AL806" s="12"/>
      <c r="AM806" s="12"/>
      <c r="AN806" s="11"/>
      <c r="AO806" s="12"/>
      <c r="AP806" s="12"/>
      <c r="AQ806" s="11"/>
      <c r="AR806" s="12"/>
      <c r="AS806" s="12"/>
      <c r="AT806" s="11"/>
      <c r="AU806" s="12"/>
      <c r="AV806" s="12"/>
      <c r="AW806" s="11"/>
      <c r="AX806" s="12"/>
      <c r="AY806" s="12"/>
      <c r="AZ806" s="11"/>
      <c r="BA806" s="12"/>
      <c r="BB806" s="12"/>
      <c r="BC806" s="11"/>
      <c r="BD806" s="12"/>
      <c r="BE806" s="12"/>
      <c r="BF806" s="11"/>
      <c r="BG806" s="12"/>
      <c r="BH806" s="12"/>
      <c r="BI806" s="11"/>
      <c r="BJ806" s="12"/>
      <c r="BK806" s="12"/>
      <c r="BL806" s="11"/>
      <c r="BM806" s="12"/>
      <c r="BN806" s="12"/>
      <c r="BO806" s="11"/>
      <c r="BP806" s="12"/>
      <c r="BQ806" s="12"/>
      <c r="BR806" s="11"/>
      <c r="BS806" s="12"/>
      <c r="BT806" s="12"/>
      <c r="BU806" s="11"/>
      <c r="BV806" s="12"/>
      <c r="BW806" s="12"/>
      <c r="BX806" s="11"/>
      <c r="BY806" s="12"/>
      <c r="BZ806" s="12"/>
      <c r="CA806" s="11"/>
      <c r="CB806" s="12"/>
      <c r="CC806" s="12"/>
      <c r="CD806" s="11"/>
      <c r="CE806" s="12"/>
      <c r="CF806" s="12"/>
      <c r="CG806" s="11"/>
      <c r="CH806" s="12"/>
      <c r="CI806" s="12"/>
      <c r="CJ806" s="11"/>
      <c r="CK806" s="12"/>
      <c r="CL806" s="12"/>
      <c r="CM806" s="11"/>
      <c r="CN806" s="12"/>
      <c r="CO806" s="12"/>
      <c r="CP806" s="11"/>
      <c r="CQ806" s="12"/>
      <c r="CR806" s="12"/>
      <c r="CS806" s="11"/>
      <c r="CT806" s="12"/>
      <c r="CU806" s="12"/>
      <c r="CV806" s="11"/>
      <c r="CW806" s="12"/>
      <c r="CX806" s="12"/>
      <c r="CY806" s="11"/>
      <c r="CZ806" s="12"/>
      <c r="DA806" s="12"/>
      <c r="DB806" s="11"/>
      <c r="DC806" s="12"/>
      <c r="DD806" s="12"/>
      <c r="DE806" s="11"/>
      <c r="DF806" s="12"/>
      <c r="DG806" s="12"/>
      <c r="DH806" s="11"/>
      <c r="DI806" s="12"/>
      <c r="DJ806" s="12"/>
      <c r="DK806" s="11"/>
      <c r="DL806" s="12"/>
      <c r="DM806" s="12"/>
      <c r="DN806" s="11"/>
      <c r="DO806" s="12"/>
      <c r="DP806" s="12"/>
      <c r="DQ806" s="11"/>
      <c r="DR806" s="12"/>
      <c r="DS806" s="12"/>
      <c r="DT806" s="11"/>
      <c r="DU806" s="12"/>
      <c r="DV806" s="12"/>
      <c r="DW806" s="11"/>
      <c r="DX806" s="12"/>
      <c r="DY806" s="12"/>
      <c r="DZ806" s="11"/>
      <c r="EA806" s="12"/>
      <c r="EB806" s="12"/>
      <c r="EC806" s="11"/>
      <c r="ED806" s="12"/>
      <c r="EE806" s="12"/>
      <c r="EF806" s="11"/>
      <c r="EG806" s="12"/>
      <c r="EH806" s="12"/>
      <c r="EI806" s="11"/>
      <c r="EJ806" s="12"/>
      <c r="EK806" s="12"/>
      <c r="EL806" s="11"/>
      <c r="EM806" s="12"/>
      <c r="EN806" s="12"/>
      <c r="EO806" s="11"/>
      <c r="EP806" s="12"/>
      <c r="EQ806" s="12"/>
      <c r="ER806" s="11"/>
      <c r="ES806" s="12"/>
      <c r="ET806" s="12"/>
      <c r="EU806" s="11"/>
      <c r="EV806" s="12"/>
      <c r="EW806" s="12"/>
      <c r="EX806" s="11"/>
      <c r="EY806" s="12"/>
      <c r="EZ806" s="12"/>
      <c r="FA806" s="11"/>
      <c r="FB806" s="12"/>
      <c r="FC806" s="12"/>
      <c r="FD806" s="11"/>
      <c r="FE806" s="12"/>
      <c r="FF806" s="12"/>
      <c r="FG806" s="11"/>
      <c r="FH806" s="12"/>
      <c r="FI806" s="12"/>
      <c r="FJ806" s="11"/>
      <c r="FK806" s="12"/>
      <c r="FL806" s="12"/>
      <c r="FM806" s="11"/>
      <c r="FN806" s="12"/>
      <c r="FO806" s="12"/>
      <c r="FP806" s="11"/>
      <c r="FQ806" s="12"/>
      <c r="FR806" s="12"/>
      <c r="FS806" s="11"/>
      <c r="FT806" s="12"/>
      <c r="FU806" s="12"/>
      <c r="FV806" s="11"/>
      <c r="FW806" s="12"/>
      <c r="FX806" s="12"/>
      <c r="FY806" s="11"/>
      <c r="FZ806" s="12"/>
      <c r="GA806" s="12"/>
      <c r="GB806" s="11"/>
      <c r="GC806" s="12"/>
      <c r="GD806" s="12"/>
      <c r="GE806" s="11"/>
      <c r="GF806" s="12"/>
      <c r="GG806" s="12"/>
      <c r="GH806" s="11"/>
      <c r="GI806" s="12"/>
      <c r="GJ806" s="12"/>
      <c r="GK806" s="11"/>
      <c r="GL806" s="12"/>
      <c r="GM806" s="12"/>
      <c r="GN806" s="11"/>
      <c r="GO806" s="12"/>
      <c r="GP806" s="12"/>
      <c r="GQ806" s="11"/>
      <c r="GR806" s="12"/>
      <c r="GS806" s="12"/>
      <c r="GT806" s="11"/>
      <c r="GU806" s="12"/>
      <c r="GV806" s="12"/>
      <c r="GW806" s="11"/>
      <c r="GX806" s="12"/>
      <c r="GY806" s="12"/>
      <c r="GZ806" s="11"/>
      <c r="HA806" s="12"/>
      <c r="HB806" s="12"/>
      <c r="HC806" s="11"/>
      <c r="HD806" s="12"/>
      <c r="HE806" s="12"/>
      <c r="HF806" s="11"/>
    </row>
    <row r="807" spans="1:214" ht="38.25">
      <c r="A807" s="4">
        <v>1.2</v>
      </c>
      <c r="B807" s="5" t="s">
        <v>683</v>
      </c>
      <c r="C807" s="4" t="s">
        <v>684</v>
      </c>
      <c r="D807" s="6">
        <f>SUM(D808,D809)</f>
        <v>8492864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</row>
    <row r="808" spans="1:214">
      <c r="A808" s="71" t="s">
        <v>752</v>
      </c>
      <c r="B808" s="5">
        <v>4</v>
      </c>
      <c r="C808" s="5" t="s">
        <v>890</v>
      </c>
      <c r="D808" s="6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</row>
    <row r="809" spans="1:214">
      <c r="A809" s="71" t="s">
        <v>752</v>
      </c>
      <c r="B809" s="5">
        <v>5</v>
      </c>
      <c r="C809" s="5" t="s">
        <v>891</v>
      </c>
      <c r="D809" s="6">
        <f>D813+D815+D817+D818</f>
        <v>8492864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</row>
    <row r="810" spans="1:214">
      <c r="A810" s="71" t="s">
        <v>752</v>
      </c>
      <c r="B810" s="7">
        <v>4500121</v>
      </c>
      <c r="C810" s="7" t="s">
        <v>892</v>
      </c>
      <c r="D810" s="8">
        <v>519320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</row>
    <row r="811" spans="1:214">
      <c r="A811" s="71" t="s">
        <v>752</v>
      </c>
      <c r="B811" s="7">
        <v>4500122</v>
      </c>
      <c r="C811" s="7" t="s">
        <v>893</v>
      </c>
      <c r="D811" s="8">
        <v>0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</row>
    <row r="812" spans="1:214" ht="25.5">
      <c r="A812" s="71" t="s">
        <v>752</v>
      </c>
      <c r="B812" s="7">
        <v>4500123</v>
      </c>
      <c r="C812" s="7" t="s">
        <v>894</v>
      </c>
      <c r="D812" s="8">
        <v>0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</row>
    <row r="813" spans="1:214" ht="25.5">
      <c r="A813" s="71" t="s">
        <v>752</v>
      </c>
      <c r="B813" s="7">
        <v>4500124</v>
      </c>
      <c r="C813" s="7" t="s">
        <v>895</v>
      </c>
      <c r="D813" s="8">
        <v>0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</row>
    <row r="814" spans="1:214">
      <c r="A814" s="71" t="s">
        <v>752</v>
      </c>
      <c r="B814" s="7">
        <v>4500125</v>
      </c>
      <c r="C814" s="7" t="s">
        <v>896</v>
      </c>
      <c r="D814" s="8">
        <v>0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</row>
    <row r="815" spans="1:214">
      <c r="A815" s="71" t="s">
        <v>752</v>
      </c>
      <c r="B815" s="7">
        <v>4500126</v>
      </c>
      <c r="C815" s="7" t="s">
        <v>101</v>
      </c>
      <c r="D815" s="8">
        <v>8434115</v>
      </c>
    </row>
    <row r="816" spans="1:214">
      <c r="A816" s="71" t="s">
        <v>752</v>
      </c>
      <c r="B816" s="7">
        <v>4500127</v>
      </c>
      <c r="C816" s="7" t="s">
        <v>102</v>
      </c>
      <c r="D816" s="8">
        <v>0</v>
      </c>
    </row>
    <row r="817" spans="1:4" ht="25.5">
      <c r="A817" s="71" t="s">
        <v>752</v>
      </c>
      <c r="B817" s="7">
        <v>4500128</v>
      </c>
      <c r="C817" s="7" t="s">
        <v>103</v>
      </c>
      <c r="D817" s="8">
        <v>0</v>
      </c>
    </row>
    <row r="818" spans="1:4">
      <c r="A818" s="71" t="s">
        <v>752</v>
      </c>
      <c r="B818" s="7">
        <v>4500129</v>
      </c>
      <c r="C818" s="7" t="s">
        <v>104</v>
      </c>
      <c r="D818" s="8">
        <v>58749</v>
      </c>
    </row>
    <row r="819" spans="1:4">
      <c r="A819" s="4">
        <v>2</v>
      </c>
      <c r="B819" s="5" t="s">
        <v>105</v>
      </c>
      <c r="C819" s="4" t="s">
        <v>106</v>
      </c>
      <c r="D819" s="6">
        <f>SUM(D820:D836)+D810</f>
        <v>5343645</v>
      </c>
    </row>
    <row r="820" spans="1:4">
      <c r="A820" s="71" t="s">
        <v>752</v>
      </c>
      <c r="B820" s="7">
        <v>4500105</v>
      </c>
      <c r="C820" s="7" t="s">
        <v>107</v>
      </c>
      <c r="D820" s="8">
        <v>0</v>
      </c>
    </row>
    <row r="821" spans="1:4">
      <c r="A821" s="71" t="s">
        <v>752</v>
      </c>
      <c r="B821" s="7">
        <v>4500106</v>
      </c>
      <c r="C821" s="7" t="s">
        <v>108</v>
      </c>
      <c r="D821" s="8">
        <v>0</v>
      </c>
    </row>
    <row r="822" spans="1:4">
      <c r="A822" s="71" t="s">
        <v>752</v>
      </c>
      <c r="B822" s="7">
        <v>4500107</v>
      </c>
      <c r="C822" s="7" t="s">
        <v>109</v>
      </c>
      <c r="D822" s="8">
        <v>0</v>
      </c>
    </row>
    <row r="823" spans="1:4">
      <c r="A823" s="71" t="s">
        <v>752</v>
      </c>
      <c r="B823" s="7">
        <v>4500108</v>
      </c>
      <c r="C823" s="7" t="s">
        <v>110</v>
      </c>
      <c r="D823" s="8">
        <v>0</v>
      </c>
    </row>
    <row r="824" spans="1:4">
      <c r="A824" s="71" t="s">
        <v>752</v>
      </c>
      <c r="B824" s="7">
        <v>4500109</v>
      </c>
      <c r="C824" s="7" t="s">
        <v>111</v>
      </c>
      <c r="D824" s="8">
        <v>76505</v>
      </c>
    </row>
    <row r="825" spans="1:4">
      <c r="A825" s="71" t="s">
        <v>752</v>
      </c>
      <c r="B825" s="7">
        <v>4500141</v>
      </c>
      <c r="C825" s="7" t="s">
        <v>112</v>
      </c>
      <c r="D825" s="8">
        <v>0</v>
      </c>
    </row>
    <row r="826" spans="1:4">
      <c r="A826" s="71" t="s">
        <v>752</v>
      </c>
      <c r="B826" s="7">
        <v>4500142</v>
      </c>
      <c r="C826" s="7" t="s">
        <v>113</v>
      </c>
      <c r="D826" s="8">
        <v>612379</v>
      </c>
    </row>
    <row r="827" spans="1:4">
      <c r="A827" s="71" t="s">
        <v>752</v>
      </c>
      <c r="B827" s="7">
        <v>4500147</v>
      </c>
      <c r="C827" s="7" t="s">
        <v>114</v>
      </c>
      <c r="D827" s="8">
        <v>0</v>
      </c>
    </row>
    <row r="828" spans="1:4">
      <c r="A828" s="71" t="s">
        <v>752</v>
      </c>
      <c r="B828" s="7">
        <v>4500159</v>
      </c>
      <c r="C828" s="7" t="s">
        <v>115</v>
      </c>
      <c r="D828" s="8">
        <v>0</v>
      </c>
    </row>
    <row r="829" spans="1:4">
      <c r="A829" s="71" t="s">
        <v>752</v>
      </c>
      <c r="B829" s="7">
        <v>4500160</v>
      </c>
      <c r="C829" s="7" t="s">
        <v>867</v>
      </c>
      <c r="D829" s="8">
        <v>0</v>
      </c>
    </row>
    <row r="830" spans="1:4">
      <c r="A830" s="71" t="s">
        <v>752</v>
      </c>
      <c r="B830" s="7">
        <v>4500161</v>
      </c>
      <c r="C830" s="7" t="s">
        <v>257</v>
      </c>
      <c r="D830" s="8">
        <v>0</v>
      </c>
    </row>
    <row r="831" spans="1:4">
      <c r="A831" s="71" t="s">
        <v>752</v>
      </c>
      <c r="B831" s="7">
        <v>4500162</v>
      </c>
      <c r="C831" s="7" t="s">
        <v>258</v>
      </c>
      <c r="D831" s="8">
        <v>0</v>
      </c>
    </row>
    <row r="832" spans="1:4">
      <c r="A832" s="71" t="s">
        <v>752</v>
      </c>
      <c r="B832" s="7">
        <v>4500163</v>
      </c>
      <c r="C832" s="7" t="s">
        <v>259</v>
      </c>
      <c r="D832" s="8">
        <v>0</v>
      </c>
    </row>
    <row r="833" spans="1:4">
      <c r="A833" s="71" t="s">
        <v>752</v>
      </c>
      <c r="B833" s="7">
        <v>4500165</v>
      </c>
      <c r="C833" s="7" t="s">
        <v>1271</v>
      </c>
      <c r="D833" s="8">
        <v>2825980</v>
      </c>
    </row>
    <row r="834" spans="1:4">
      <c r="A834" s="71" t="s">
        <v>752</v>
      </c>
      <c r="B834" s="7">
        <v>4500166</v>
      </c>
      <c r="C834" s="7" t="s">
        <v>1272</v>
      </c>
      <c r="D834" s="8">
        <v>0</v>
      </c>
    </row>
    <row r="835" spans="1:4">
      <c r="A835" s="71" t="s">
        <v>752</v>
      </c>
      <c r="B835" s="7">
        <v>4500167</v>
      </c>
      <c r="C835" s="7" t="s">
        <v>1273</v>
      </c>
      <c r="D835" s="8">
        <v>1309461</v>
      </c>
    </row>
    <row r="836" spans="1:4">
      <c r="A836" s="71" t="s">
        <v>752</v>
      </c>
      <c r="B836" s="7">
        <v>4500168</v>
      </c>
      <c r="C836" s="7" t="s">
        <v>1320</v>
      </c>
      <c r="D836" s="8">
        <v>0</v>
      </c>
    </row>
    <row r="837" spans="1:4">
      <c r="A837" s="4">
        <v>3</v>
      </c>
      <c r="B837" s="5" t="s">
        <v>116</v>
      </c>
      <c r="C837" s="4" t="s">
        <v>898</v>
      </c>
      <c r="D837" s="6">
        <f>SUM(D838:D848)</f>
        <v>1662612</v>
      </c>
    </row>
    <row r="838" spans="1:4">
      <c r="A838" s="71" t="s">
        <v>752</v>
      </c>
      <c r="B838" s="7">
        <v>4500110</v>
      </c>
      <c r="C838" s="7" t="s">
        <v>899</v>
      </c>
      <c r="D838" s="8">
        <v>1618493</v>
      </c>
    </row>
    <row r="839" spans="1:4">
      <c r="A839" s="71" t="s">
        <v>752</v>
      </c>
      <c r="B839" s="7">
        <v>4500112</v>
      </c>
      <c r="C839" s="7" t="s">
        <v>900</v>
      </c>
      <c r="D839" s="8">
        <v>0</v>
      </c>
    </row>
    <row r="840" spans="1:4">
      <c r="A840" s="71" t="s">
        <v>752</v>
      </c>
      <c r="B840" s="7">
        <v>4500114</v>
      </c>
      <c r="C840" s="7" t="s">
        <v>901</v>
      </c>
      <c r="D840" s="8">
        <v>0</v>
      </c>
    </row>
    <row r="841" spans="1:4">
      <c r="A841" s="71" t="s">
        <v>752</v>
      </c>
      <c r="B841" s="7">
        <v>4500151</v>
      </c>
      <c r="C841" s="7" t="s">
        <v>902</v>
      </c>
      <c r="D841" s="8">
        <v>0</v>
      </c>
    </row>
    <row r="842" spans="1:4">
      <c r="A842" s="71" t="s">
        <v>752</v>
      </c>
      <c r="B842" s="7">
        <v>4500152</v>
      </c>
      <c r="C842" s="7" t="s">
        <v>903</v>
      </c>
      <c r="D842" s="8">
        <v>0</v>
      </c>
    </row>
    <row r="843" spans="1:4">
      <c r="A843" s="71" t="s">
        <v>752</v>
      </c>
      <c r="B843" s="7">
        <v>4500153</v>
      </c>
      <c r="C843" s="7" t="s">
        <v>904</v>
      </c>
      <c r="D843" s="8">
        <v>0</v>
      </c>
    </row>
    <row r="844" spans="1:4">
      <c r="A844" s="71" t="s">
        <v>752</v>
      </c>
      <c r="B844" s="7">
        <v>4500154</v>
      </c>
      <c r="C844" s="7" t="s">
        <v>905</v>
      </c>
      <c r="D844" s="8">
        <v>0</v>
      </c>
    </row>
    <row r="845" spans="1:4">
      <c r="A845" s="71" t="s">
        <v>752</v>
      </c>
      <c r="B845" s="7">
        <v>4500155</v>
      </c>
      <c r="C845" s="7" t="s">
        <v>906</v>
      </c>
      <c r="D845" s="8">
        <v>0</v>
      </c>
    </row>
    <row r="846" spans="1:4">
      <c r="A846" s="71" t="s">
        <v>752</v>
      </c>
      <c r="B846" s="7">
        <v>4500156</v>
      </c>
      <c r="C846" s="7" t="s">
        <v>868</v>
      </c>
      <c r="D846" s="8">
        <v>0</v>
      </c>
    </row>
    <row r="847" spans="1:4">
      <c r="A847" s="71" t="s">
        <v>752</v>
      </c>
      <c r="B847" s="7">
        <v>4500157</v>
      </c>
      <c r="C847" s="7" t="s">
        <v>869</v>
      </c>
      <c r="D847" s="8">
        <v>0</v>
      </c>
    </row>
    <row r="848" spans="1:4" ht="13.5" customHeight="1">
      <c r="A848" s="71" t="s">
        <v>752</v>
      </c>
      <c r="B848" s="7">
        <v>4500158</v>
      </c>
      <c r="C848" s="7" t="s">
        <v>870</v>
      </c>
      <c r="D848" s="8">
        <v>44119</v>
      </c>
    </row>
    <row r="849" spans="1:4">
      <c r="A849" s="4">
        <v>4</v>
      </c>
      <c r="B849" s="5" t="s">
        <v>907</v>
      </c>
      <c r="C849" s="4" t="s">
        <v>908</v>
      </c>
      <c r="D849" s="6">
        <f>SUM(D850:D877)</f>
        <v>283470</v>
      </c>
    </row>
    <row r="850" spans="1:4">
      <c r="A850" s="71" t="s">
        <v>752</v>
      </c>
      <c r="B850" s="7">
        <v>4500220</v>
      </c>
      <c r="C850" s="7" t="s">
        <v>111</v>
      </c>
      <c r="D850" s="8">
        <v>0</v>
      </c>
    </row>
    <row r="851" spans="1:4">
      <c r="A851" s="71" t="s">
        <v>752</v>
      </c>
      <c r="B851" s="7">
        <v>4500222</v>
      </c>
      <c r="C851" s="7" t="s">
        <v>909</v>
      </c>
      <c r="D851" s="8">
        <v>0</v>
      </c>
    </row>
    <row r="852" spans="1:4">
      <c r="A852" s="71" t="s">
        <v>752</v>
      </c>
      <c r="B852" s="7">
        <v>4500224</v>
      </c>
      <c r="C852" s="7" t="s">
        <v>910</v>
      </c>
      <c r="D852" s="8">
        <v>159473</v>
      </c>
    </row>
    <row r="853" spans="1:4">
      <c r="A853" s="71" t="s">
        <v>752</v>
      </c>
      <c r="B853" s="7">
        <v>4500238</v>
      </c>
      <c r="C853" s="7" t="s">
        <v>911</v>
      </c>
      <c r="D853" s="8">
        <v>0</v>
      </c>
    </row>
    <row r="854" spans="1:4" ht="25.5">
      <c r="A854" s="71" t="s">
        <v>752</v>
      </c>
      <c r="B854" s="7">
        <v>4500242</v>
      </c>
      <c r="C854" s="7" t="s">
        <v>912</v>
      </c>
      <c r="D854" s="8">
        <v>0</v>
      </c>
    </row>
    <row r="855" spans="1:4">
      <c r="A855" s="71" t="s">
        <v>752</v>
      </c>
      <c r="B855" s="7">
        <v>4500202</v>
      </c>
      <c r="C855" s="7" t="s">
        <v>913</v>
      </c>
      <c r="D855" s="8">
        <v>0</v>
      </c>
    </row>
    <row r="856" spans="1:4">
      <c r="A856" s="71" t="s">
        <v>752</v>
      </c>
      <c r="B856" s="7">
        <v>4500210</v>
      </c>
      <c r="C856" s="7" t="s">
        <v>914</v>
      </c>
      <c r="D856" s="8">
        <v>0</v>
      </c>
    </row>
    <row r="857" spans="1:4">
      <c r="A857" s="71" t="s">
        <v>752</v>
      </c>
      <c r="B857" s="7">
        <v>4500216</v>
      </c>
      <c r="C857" s="7" t="s">
        <v>915</v>
      </c>
      <c r="D857" s="8">
        <v>14119</v>
      </c>
    </row>
    <row r="858" spans="1:4">
      <c r="A858" s="71" t="s">
        <v>752</v>
      </c>
      <c r="B858" s="7">
        <v>4500219</v>
      </c>
      <c r="C858" s="7" t="s">
        <v>916</v>
      </c>
      <c r="D858" s="8">
        <v>0</v>
      </c>
    </row>
    <row r="859" spans="1:4">
      <c r="A859" s="71" t="s">
        <v>752</v>
      </c>
      <c r="B859" s="7">
        <v>4500221</v>
      </c>
      <c r="C859" s="7" t="s">
        <v>917</v>
      </c>
      <c r="D859" s="8">
        <v>0</v>
      </c>
    </row>
    <row r="860" spans="1:4">
      <c r="A860" s="71" t="s">
        <v>752</v>
      </c>
      <c r="B860" s="7">
        <v>4500223</v>
      </c>
      <c r="C860" s="7" t="s">
        <v>918</v>
      </c>
      <c r="D860" s="8">
        <v>0</v>
      </c>
    </row>
    <row r="861" spans="1:4">
      <c r="A861" s="71" t="s">
        <v>752</v>
      </c>
      <c r="B861" s="7">
        <v>4500225</v>
      </c>
      <c r="C861" s="7" t="s">
        <v>919</v>
      </c>
      <c r="D861" s="8">
        <v>4088</v>
      </c>
    </row>
    <row r="862" spans="1:4">
      <c r="A862" s="71" t="s">
        <v>752</v>
      </c>
      <c r="B862" s="7">
        <v>4500239</v>
      </c>
      <c r="C862" s="7" t="s">
        <v>920</v>
      </c>
      <c r="D862" s="8">
        <v>0</v>
      </c>
    </row>
    <row r="863" spans="1:4">
      <c r="A863" s="71" t="s">
        <v>752</v>
      </c>
      <c r="B863" s="7">
        <v>4500215</v>
      </c>
      <c r="C863" s="7" t="s">
        <v>921</v>
      </c>
      <c r="D863" s="8">
        <v>0</v>
      </c>
    </row>
    <row r="864" spans="1:4">
      <c r="A864" s="71" t="s">
        <v>752</v>
      </c>
      <c r="B864" s="7">
        <v>4500217</v>
      </c>
      <c r="C864" s="7" t="s">
        <v>922</v>
      </c>
      <c r="D864" s="8">
        <v>23994</v>
      </c>
    </row>
    <row r="865" spans="1:4">
      <c r="A865" s="71" t="s">
        <v>752</v>
      </c>
      <c r="B865" s="7">
        <v>4500240</v>
      </c>
      <c r="C865" s="7" t="s">
        <v>923</v>
      </c>
      <c r="D865" s="8">
        <v>81796</v>
      </c>
    </row>
    <row r="866" spans="1:4">
      <c r="A866" s="71" t="s">
        <v>752</v>
      </c>
      <c r="B866" s="7">
        <v>4500209</v>
      </c>
      <c r="C866" s="7" t="s">
        <v>924</v>
      </c>
      <c r="D866" s="8">
        <v>0</v>
      </c>
    </row>
    <row r="867" spans="1:4">
      <c r="A867" s="71" t="s">
        <v>752</v>
      </c>
      <c r="B867" s="7">
        <v>4500201</v>
      </c>
      <c r="C867" s="7" t="s">
        <v>925</v>
      </c>
      <c r="D867" s="8">
        <v>0</v>
      </c>
    </row>
    <row r="868" spans="1:4">
      <c r="A868" s="71" t="s">
        <v>752</v>
      </c>
      <c r="B868" s="7">
        <v>4500265</v>
      </c>
      <c r="C868" s="7" t="s">
        <v>926</v>
      </c>
      <c r="D868" s="8">
        <v>0</v>
      </c>
    </row>
    <row r="869" spans="1:4">
      <c r="A869" s="71" t="s">
        <v>752</v>
      </c>
      <c r="B869" s="7">
        <v>4500266</v>
      </c>
      <c r="C869" s="7" t="s">
        <v>130</v>
      </c>
      <c r="D869" s="8">
        <v>0</v>
      </c>
    </row>
    <row r="870" spans="1:4">
      <c r="A870" s="71" t="s">
        <v>752</v>
      </c>
      <c r="B870" s="7">
        <v>4500267</v>
      </c>
      <c r="C870" s="7" t="s">
        <v>131</v>
      </c>
      <c r="D870" s="8">
        <v>0</v>
      </c>
    </row>
    <row r="871" spans="1:4">
      <c r="A871" s="71" t="s">
        <v>752</v>
      </c>
      <c r="B871" s="7">
        <v>4500268</v>
      </c>
      <c r="C871" s="7" t="s">
        <v>132</v>
      </c>
      <c r="D871" s="8">
        <v>0</v>
      </c>
    </row>
    <row r="872" spans="1:4">
      <c r="A872" s="71" t="s">
        <v>752</v>
      </c>
      <c r="B872" s="7">
        <v>4500269</v>
      </c>
      <c r="C872" s="7" t="s">
        <v>260</v>
      </c>
      <c r="D872" s="8">
        <v>0</v>
      </c>
    </row>
    <row r="873" spans="1:4">
      <c r="A873" s="71" t="s">
        <v>752</v>
      </c>
      <c r="B873" s="7">
        <v>4500270</v>
      </c>
      <c r="C873" s="7" t="s">
        <v>133</v>
      </c>
      <c r="D873" s="8">
        <v>0</v>
      </c>
    </row>
    <row r="874" spans="1:4" ht="25.5">
      <c r="A874" s="71" t="s">
        <v>752</v>
      </c>
      <c r="B874" s="7">
        <v>4500271</v>
      </c>
      <c r="C874" s="7" t="s">
        <v>134</v>
      </c>
      <c r="D874" s="8">
        <v>0</v>
      </c>
    </row>
    <row r="875" spans="1:4">
      <c r="A875" s="71" t="s">
        <v>752</v>
      </c>
      <c r="B875" s="7">
        <v>4500273</v>
      </c>
      <c r="C875" s="7" t="s">
        <v>135</v>
      </c>
      <c r="D875" s="8">
        <v>0</v>
      </c>
    </row>
    <row r="876" spans="1:4">
      <c r="A876" s="71" t="s">
        <v>752</v>
      </c>
      <c r="B876" s="7">
        <v>4500274</v>
      </c>
      <c r="C876" s="7" t="s">
        <v>136</v>
      </c>
      <c r="D876" s="8">
        <v>0</v>
      </c>
    </row>
    <row r="877" spans="1:4" ht="25.5">
      <c r="A877" s="71" t="s">
        <v>752</v>
      </c>
      <c r="B877" s="7">
        <v>4500288</v>
      </c>
      <c r="C877" s="7" t="s">
        <v>1316</v>
      </c>
      <c r="D877" s="8">
        <v>0</v>
      </c>
    </row>
    <row r="878" spans="1:4">
      <c r="A878" s="4" t="s">
        <v>754</v>
      </c>
      <c r="B878" s="5" t="s">
        <v>137</v>
      </c>
      <c r="C878" s="4" t="s">
        <v>937</v>
      </c>
      <c r="D878" s="6">
        <f>SUM(D879:D883)</f>
        <v>310783</v>
      </c>
    </row>
    <row r="879" spans="1:4">
      <c r="A879" s="71" t="s">
        <v>752</v>
      </c>
      <c r="B879" s="7">
        <v>4500226</v>
      </c>
      <c r="C879" s="7" t="s">
        <v>938</v>
      </c>
      <c r="D879" s="8">
        <v>13024</v>
      </c>
    </row>
    <row r="880" spans="1:4">
      <c r="A880" s="71" t="s">
        <v>752</v>
      </c>
      <c r="B880" s="7">
        <v>4500227</v>
      </c>
      <c r="C880" s="7" t="s">
        <v>939</v>
      </c>
      <c r="D880" s="8">
        <v>1702</v>
      </c>
    </row>
    <row r="881" spans="1:4">
      <c r="A881" s="71" t="s">
        <v>752</v>
      </c>
      <c r="B881" s="7">
        <v>4500241</v>
      </c>
      <c r="C881" s="7" t="s">
        <v>940</v>
      </c>
      <c r="D881" s="8">
        <v>0</v>
      </c>
    </row>
    <row r="882" spans="1:4">
      <c r="A882" s="71" t="s">
        <v>752</v>
      </c>
      <c r="B882" s="7">
        <v>4500237</v>
      </c>
      <c r="C882" s="7" t="s">
        <v>941</v>
      </c>
      <c r="D882" s="8">
        <v>296057</v>
      </c>
    </row>
    <row r="883" spans="1:4" ht="25.5">
      <c r="A883" s="71" t="s">
        <v>752</v>
      </c>
      <c r="B883" s="7">
        <v>4500243</v>
      </c>
      <c r="C883" s="7" t="s">
        <v>942</v>
      </c>
      <c r="D883" s="8">
        <v>0</v>
      </c>
    </row>
    <row r="884" spans="1:4">
      <c r="A884" s="4" t="s">
        <v>755</v>
      </c>
      <c r="B884" s="5" t="s">
        <v>943</v>
      </c>
      <c r="C884" s="4" t="s">
        <v>944</v>
      </c>
      <c r="D884" s="6">
        <f>SUM(D885:D886)</f>
        <v>1122015</v>
      </c>
    </row>
    <row r="885" spans="1:4">
      <c r="A885" s="71" t="s">
        <v>752</v>
      </c>
      <c r="B885" s="7">
        <v>4500230</v>
      </c>
      <c r="C885" s="7" t="s">
        <v>945</v>
      </c>
      <c r="D885" s="8">
        <v>1122015</v>
      </c>
    </row>
    <row r="886" spans="1:4">
      <c r="A886" s="71" t="s">
        <v>752</v>
      </c>
      <c r="B886" s="7">
        <v>4500284</v>
      </c>
      <c r="C886" s="7" t="s">
        <v>946</v>
      </c>
      <c r="D886" s="8">
        <v>0</v>
      </c>
    </row>
    <row r="887" spans="1:4">
      <c r="A887" s="4">
        <v>5</v>
      </c>
      <c r="B887" s="5" t="s">
        <v>947</v>
      </c>
      <c r="C887" s="4"/>
      <c r="D887" s="6">
        <f>SUM(D888:D907)</f>
        <v>5332051</v>
      </c>
    </row>
    <row r="888" spans="1:4">
      <c r="A888" s="71" t="s">
        <v>752</v>
      </c>
      <c r="B888" s="7">
        <v>4500301</v>
      </c>
      <c r="C888" s="7" t="s">
        <v>948</v>
      </c>
      <c r="D888" s="8">
        <v>305776</v>
      </c>
    </row>
    <row r="889" spans="1:4">
      <c r="A889" s="71" t="s">
        <v>752</v>
      </c>
      <c r="B889" s="7">
        <v>4500302</v>
      </c>
      <c r="C889" s="7" t="s">
        <v>949</v>
      </c>
      <c r="D889" s="8">
        <v>0</v>
      </c>
    </row>
    <row r="890" spans="1:4">
      <c r="A890" s="71" t="s">
        <v>752</v>
      </c>
      <c r="B890" s="7">
        <v>4500304</v>
      </c>
      <c r="C890" s="7" t="s">
        <v>950</v>
      </c>
      <c r="D890" s="8">
        <v>563446</v>
      </c>
    </row>
    <row r="891" spans="1:4">
      <c r="A891" s="71" t="s">
        <v>752</v>
      </c>
      <c r="B891" s="7">
        <v>4500305</v>
      </c>
      <c r="C891" s="7" t="s">
        <v>951</v>
      </c>
      <c r="D891" s="8">
        <v>0</v>
      </c>
    </row>
    <row r="892" spans="1:4">
      <c r="A892" s="71" t="s">
        <v>752</v>
      </c>
      <c r="B892" s="7">
        <v>4500306</v>
      </c>
      <c r="C892" s="7" t="s">
        <v>952</v>
      </c>
      <c r="D892" s="8">
        <v>25179</v>
      </c>
    </row>
    <row r="893" spans="1:4">
      <c r="A893" s="71" t="s">
        <v>752</v>
      </c>
      <c r="B893" s="7">
        <v>4500308</v>
      </c>
      <c r="C893" s="7" t="s">
        <v>953</v>
      </c>
      <c r="D893" s="8">
        <v>10771</v>
      </c>
    </row>
    <row r="894" spans="1:4">
      <c r="A894" s="71" t="s">
        <v>752</v>
      </c>
      <c r="B894" s="7">
        <v>4500309</v>
      </c>
      <c r="C894" s="7" t="s">
        <v>954</v>
      </c>
      <c r="D894" s="8">
        <v>0</v>
      </c>
    </row>
    <row r="895" spans="1:4">
      <c r="A895" s="71" t="s">
        <v>752</v>
      </c>
      <c r="B895" s="7">
        <v>4500310</v>
      </c>
      <c r="C895" s="7" t="s">
        <v>955</v>
      </c>
      <c r="D895" s="8">
        <v>0</v>
      </c>
    </row>
    <row r="896" spans="1:4" ht="25.5">
      <c r="A896" s="71" t="s">
        <v>752</v>
      </c>
      <c r="B896" s="7">
        <v>4500311</v>
      </c>
      <c r="C896" s="7" t="s">
        <v>956</v>
      </c>
      <c r="D896" s="8">
        <v>0</v>
      </c>
    </row>
    <row r="897" spans="1:4">
      <c r="A897" s="71" t="s">
        <v>752</v>
      </c>
      <c r="B897" s="7">
        <v>4500312</v>
      </c>
      <c r="C897" s="7" t="s">
        <v>957</v>
      </c>
      <c r="D897" s="8">
        <v>0</v>
      </c>
    </row>
    <row r="898" spans="1:4">
      <c r="A898" s="71" t="s">
        <v>752</v>
      </c>
      <c r="B898" s="7">
        <v>4500313</v>
      </c>
      <c r="C898" s="7" t="s">
        <v>958</v>
      </c>
      <c r="D898" s="8">
        <v>0</v>
      </c>
    </row>
    <row r="899" spans="1:4">
      <c r="A899" s="71" t="s">
        <v>752</v>
      </c>
      <c r="B899" s="7">
        <v>4500314</v>
      </c>
      <c r="C899" s="7" t="s">
        <v>959</v>
      </c>
      <c r="D899" s="8">
        <v>127353</v>
      </c>
    </row>
    <row r="900" spans="1:4">
      <c r="A900" s="71" t="s">
        <v>752</v>
      </c>
      <c r="B900" s="7">
        <v>4500315</v>
      </c>
      <c r="C900" s="7" t="s">
        <v>960</v>
      </c>
      <c r="D900" s="8">
        <v>516627</v>
      </c>
    </row>
    <row r="901" spans="1:4">
      <c r="A901" s="71" t="s">
        <v>752</v>
      </c>
      <c r="B901" s="7">
        <v>4500316</v>
      </c>
      <c r="C901" s="7" t="s">
        <v>961</v>
      </c>
      <c r="D901" s="8">
        <v>298827</v>
      </c>
    </row>
    <row r="902" spans="1:4" ht="25.5">
      <c r="A902" s="71" t="s">
        <v>752</v>
      </c>
      <c r="B902" s="7">
        <v>4500317</v>
      </c>
      <c r="C902" s="7" t="s">
        <v>962</v>
      </c>
      <c r="D902" s="8">
        <v>0</v>
      </c>
    </row>
    <row r="903" spans="1:4">
      <c r="A903" s="71" t="s">
        <v>752</v>
      </c>
      <c r="B903" s="7">
        <v>4500318</v>
      </c>
      <c r="C903" s="7" t="s">
        <v>263</v>
      </c>
      <c r="D903" s="8">
        <v>158010</v>
      </c>
    </row>
    <row r="904" spans="1:4">
      <c r="A904" s="71" t="s">
        <v>752</v>
      </c>
      <c r="B904" s="7">
        <v>4500319</v>
      </c>
      <c r="C904" s="7" t="s">
        <v>1070</v>
      </c>
      <c r="D904" s="8">
        <v>3326062</v>
      </c>
    </row>
    <row r="905" spans="1:4">
      <c r="A905" s="71" t="s">
        <v>752</v>
      </c>
      <c r="B905" s="7">
        <v>4500320</v>
      </c>
      <c r="C905" s="7" t="s">
        <v>208</v>
      </c>
      <c r="D905" s="8">
        <v>0</v>
      </c>
    </row>
    <row r="906" spans="1:4">
      <c r="A906" s="71" t="s">
        <v>752</v>
      </c>
      <c r="B906" s="7">
        <v>4500289</v>
      </c>
      <c r="C906" s="7" t="s">
        <v>1318</v>
      </c>
      <c r="D906" s="8">
        <v>0</v>
      </c>
    </row>
    <row r="907" spans="1:4">
      <c r="A907" s="71" t="s">
        <v>752</v>
      </c>
      <c r="B907" s="7">
        <v>4500290</v>
      </c>
      <c r="C907" s="7" t="s">
        <v>1317</v>
      </c>
      <c r="D907" s="8">
        <v>0</v>
      </c>
    </row>
    <row r="908" spans="1:4">
      <c r="A908" s="4">
        <v>6</v>
      </c>
      <c r="B908" s="5" t="s">
        <v>963</v>
      </c>
      <c r="C908" s="4" t="s">
        <v>964</v>
      </c>
      <c r="D908" s="6">
        <f>SUM(D909:D912)</f>
        <v>9085839</v>
      </c>
    </row>
    <row r="909" spans="1:4">
      <c r="A909" s="71" t="s">
        <v>752</v>
      </c>
      <c r="B909" s="7">
        <v>4500401</v>
      </c>
      <c r="C909" s="7" t="s">
        <v>965</v>
      </c>
      <c r="D909" s="8">
        <v>9081562</v>
      </c>
    </row>
    <row r="910" spans="1:4">
      <c r="A910" s="71" t="s">
        <v>752</v>
      </c>
      <c r="B910" s="7">
        <v>4500402</v>
      </c>
      <c r="C910" s="7" t="s">
        <v>966</v>
      </c>
      <c r="D910" s="8">
        <v>4277</v>
      </c>
    </row>
    <row r="911" spans="1:4">
      <c r="A911" s="71" t="s">
        <v>752</v>
      </c>
      <c r="B911" s="7">
        <v>4500403</v>
      </c>
      <c r="C911" s="7" t="s">
        <v>967</v>
      </c>
      <c r="D911" s="8">
        <v>0</v>
      </c>
    </row>
    <row r="912" spans="1:4" ht="25.5">
      <c r="A912" s="71" t="s">
        <v>752</v>
      </c>
      <c r="B912" s="7">
        <v>4500404</v>
      </c>
      <c r="C912" s="7" t="s">
        <v>1274</v>
      </c>
      <c r="D912" s="8">
        <v>0</v>
      </c>
    </row>
    <row r="913" spans="1:4" ht="25.5">
      <c r="A913" s="4">
        <v>7</v>
      </c>
      <c r="B913" s="5" t="s">
        <v>968</v>
      </c>
      <c r="C913" s="4" t="s">
        <v>969</v>
      </c>
      <c r="D913" s="6">
        <f>D914+D916+D930</f>
        <v>2281873</v>
      </c>
    </row>
    <row r="914" spans="1:4" ht="25.5">
      <c r="A914" s="4" t="s">
        <v>751</v>
      </c>
      <c r="B914" s="5" t="s">
        <v>970</v>
      </c>
      <c r="C914" s="5" t="s">
        <v>971</v>
      </c>
      <c r="D914" s="6">
        <f>D915</f>
        <v>55238</v>
      </c>
    </row>
    <row r="915" spans="1:4">
      <c r="A915" s="71" t="s">
        <v>752</v>
      </c>
      <c r="B915" s="7">
        <v>4600203</v>
      </c>
      <c r="C915" s="7" t="s">
        <v>972</v>
      </c>
      <c r="D915" s="8">
        <v>55238</v>
      </c>
    </row>
    <row r="916" spans="1:4">
      <c r="A916" s="71" t="s">
        <v>752</v>
      </c>
      <c r="B916" s="5" t="s">
        <v>973</v>
      </c>
      <c r="C916" s="5" t="s">
        <v>974</v>
      </c>
      <c r="D916" s="6">
        <f>SUM(D917:D929)</f>
        <v>2121774</v>
      </c>
    </row>
    <row r="917" spans="1:4">
      <c r="A917" s="71" t="s">
        <v>752</v>
      </c>
      <c r="B917" s="7">
        <v>4500232</v>
      </c>
      <c r="C917" s="7" t="s">
        <v>975</v>
      </c>
      <c r="D917" s="8">
        <v>824164</v>
      </c>
    </row>
    <row r="918" spans="1:4">
      <c r="A918" s="71" t="s">
        <v>752</v>
      </c>
      <c r="B918" s="7">
        <v>4600201</v>
      </c>
      <c r="C918" s="7" t="s">
        <v>976</v>
      </c>
      <c r="D918" s="8">
        <v>8730</v>
      </c>
    </row>
    <row r="919" spans="1:4">
      <c r="A919" s="71" t="s">
        <v>752</v>
      </c>
      <c r="B919" s="7">
        <v>4600202</v>
      </c>
      <c r="C919" s="7" t="s">
        <v>977</v>
      </c>
      <c r="D919" s="8">
        <v>315000</v>
      </c>
    </row>
    <row r="920" spans="1:4">
      <c r="A920" s="71" t="s">
        <v>752</v>
      </c>
      <c r="B920" s="7">
        <v>4600204</v>
      </c>
      <c r="C920" s="7" t="s">
        <v>978</v>
      </c>
      <c r="D920" s="8">
        <v>0</v>
      </c>
    </row>
    <row r="921" spans="1:4">
      <c r="A921" s="71" t="s">
        <v>752</v>
      </c>
      <c r="B921" s="7">
        <v>4600205</v>
      </c>
      <c r="C921" s="7" t="s">
        <v>979</v>
      </c>
      <c r="D921" s="8">
        <v>0</v>
      </c>
    </row>
    <row r="922" spans="1:4">
      <c r="A922" s="71" t="s">
        <v>752</v>
      </c>
      <c r="B922" s="7">
        <v>4600206</v>
      </c>
      <c r="C922" s="7" t="s">
        <v>980</v>
      </c>
      <c r="D922" s="8">
        <v>0</v>
      </c>
    </row>
    <row r="923" spans="1:4">
      <c r="A923" s="71" t="s">
        <v>752</v>
      </c>
      <c r="B923" s="7">
        <v>4600207</v>
      </c>
      <c r="C923" s="7" t="s">
        <v>981</v>
      </c>
      <c r="D923" s="8">
        <v>0</v>
      </c>
    </row>
    <row r="924" spans="1:4">
      <c r="A924" s="71" t="s">
        <v>752</v>
      </c>
      <c r="B924" s="7">
        <v>4500234</v>
      </c>
      <c r="C924" s="7" t="s">
        <v>982</v>
      </c>
      <c r="D924" s="8">
        <v>350343</v>
      </c>
    </row>
    <row r="925" spans="1:4">
      <c r="A925" s="71" t="s">
        <v>752</v>
      </c>
      <c r="B925" s="7">
        <v>4500235</v>
      </c>
      <c r="C925" s="7" t="s">
        <v>983</v>
      </c>
      <c r="D925" s="8">
        <v>0</v>
      </c>
    </row>
    <row r="926" spans="1:4">
      <c r="A926" s="71" t="s">
        <v>752</v>
      </c>
      <c r="B926" s="7">
        <v>4500236</v>
      </c>
      <c r="C926" s="7" t="s">
        <v>984</v>
      </c>
      <c r="D926" s="8">
        <v>0</v>
      </c>
    </row>
    <row r="927" spans="1:4">
      <c r="A927" s="71" t="s">
        <v>752</v>
      </c>
      <c r="B927" s="7">
        <v>4500303</v>
      </c>
      <c r="C927" s="7" t="s">
        <v>985</v>
      </c>
      <c r="D927" s="8">
        <v>46975</v>
      </c>
    </row>
    <row r="928" spans="1:4">
      <c r="A928" s="71" t="s">
        <v>752</v>
      </c>
      <c r="B928" s="7">
        <v>4500307</v>
      </c>
      <c r="C928" s="7" t="s">
        <v>986</v>
      </c>
      <c r="D928" s="8">
        <v>147069</v>
      </c>
    </row>
    <row r="929" spans="1:214">
      <c r="A929" s="71" t="s">
        <v>752</v>
      </c>
      <c r="B929" s="7">
        <v>4500233</v>
      </c>
      <c r="C929" s="7" t="s">
        <v>987</v>
      </c>
      <c r="D929" s="8">
        <v>429493</v>
      </c>
    </row>
    <row r="930" spans="1:214">
      <c r="A930" s="71" t="s">
        <v>752</v>
      </c>
      <c r="B930" s="5" t="s">
        <v>988</v>
      </c>
      <c r="C930" s="5" t="s">
        <v>989</v>
      </c>
      <c r="D930" s="6">
        <f>D931</f>
        <v>104861</v>
      </c>
    </row>
    <row r="931" spans="1:214">
      <c r="A931" s="71" t="s">
        <v>752</v>
      </c>
      <c r="B931" s="7">
        <v>4700201</v>
      </c>
      <c r="C931" s="7" t="s">
        <v>990</v>
      </c>
      <c r="D931" s="8">
        <v>104861</v>
      </c>
    </row>
    <row r="932" spans="1:214" ht="25.5">
      <c r="A932" s="4">
        <v>8</v>
      </c>
      <c r="B932" s="5" t="s">
        <v>991</v>
      </c>
      <c r="C932" s="4" t="s">
        <v>992</v>
      </c>
      <c r="D932" s="6">
        <f>D933</f>
        <v>248</v>
      </c>
    </row>
    <row r="933" spans="1:214" ht="25.5">
      <c r="A933" s="4" t="s">
        <v>751</v>
      </c>
      <c r="B933" s="5" t="s">
        <v>993</v>
      </c>
      <c r="C933" s="5" t="s">
        <v>994</v>
      </c>
      <c r="D933" s="6">
        <f>D934+D936+D938+D940</f>
        <v>248</v>
      </c>
    </row>
    <row r="934" spans="1:214">
      <c r="A934" s="71" t="s">
        <v>752</v>
      </c>
      <c r="B934" s="5" t="s">
        <v>995</v>
      </c>
      <c r="C934" s="5" t="s">
        <v>996</v>
      </c>
      <c r="D934" s="6">
        <f>D935</f>
        <v>1</v>
      </c>
    </row>
    <row r="935" spans="1:214">
      <c r="A935" s="71" t="s">
        <v>752</v>
      </c>
      <c r="B935" s="7">
        <v>4600101</v>
      </c>
      <c r="C935" s="7" t="s">
        <v>997</v>
      </c>
      <c r="D935" s="8">
        <v>1</v>
      </c>
    </row>
    <row r="936" spans="1:214">
      <c r="A936" s="71" t="s">
        <v>752</v>
      </c>
      <c r="B936" s="5" t="s">
        <v>998</v>
      </c>
      <c r="C936" s="5" t="s">
        <v>999</v>
      </c>
      <c r="D936" s="6">
        <f>D937</f>
        <v>0</v>
      </c>
    </row>
    <row r="937" spans="1:214">
      <c r="A937" s="71" t="s">
        <v>752</v>
      </c>
      <c r="B937" s="7">
        <v>4600102</v>
      </c>
      <c r="C937" s="7" t="s">
        <v>1000</v>
      </c>
      <c r="D937" s="8">
        <v>0</v>
      </c>
    </row>
    <row r="938" spans="1:214">
      <c r="A938" s="71" t="s">
        <v>752</v>
      </c>
      <c r="B938" s="5" t="s">
        <v>1001</v>
      </c>
      <c r="C938" s="5" t="s">
        <v>1002</v>
      </c>
      <c r="D938" s="6">
        <f>D939</f>
        <v>247</v>
      </c>
    </row>
    <row r="939" spans="1:214">
      <c r="A939" s="71" t="s">
        <v>752</v>
      </c>
      <c r="B939" s="7">
        <v>4600103</v>
      </c>
      <c r="C939" s="7" t="s">
        <v>1003</v>
      </c>
      <c r="D939" s="8">
        <v>247</v>
      </c>
    </row>
    <row r="940" spans="1:214">
      <c r="A940" s="71" t="s">
        <v>752</v>
      </c>
      <c r="B940" s="5" t="s">
        <v>1004</v>
      </c>
      <c r="C940" s="5" t="s">
        <v>1005</v>
      </c>
      <c r="D940" s="6"/>
    </row>
    <row r="941" spans="1:214">
      <c r="A941" s="4">
        <v>9</v>
      </c>
      <c r="B941" s="5" t="s">
        <v>1006</v>
      </c>
      <c r="C941" s="4" t="s">
        <v>1007</v>
      </c>
      <c r="D941" s="6">
        <f>SUM(D942:D948)</f>
        <v>4710042</v>
      </c>
    </row>
    <row r="942" spans="1:214">
      <c r="A942" s="71" t="s">
        <v>752</v>
      </c>
      <c r="B942" s="7">
        <v>4500277</v>
      </c>
      <c r="C942" s="7" t="s">
        <v>1008</v>
      </c>
      <c r="D942" s="8">
        <v>128890</v>
      </c>
    </row>
    <row r="943" spans="1:214">
      <c r="A943" s="71" t="s">
        <v>752</v>
      </c>
      <c r="B943" s="7">
        <v>4500278</v>
      </c>
      <c r="C943" s="7" t="s">
        <v>1009</v>
      </c>
      <c r="D943" s="8">
        <v>3025793</v>
      </c>
    </row>
    <row r="944" spans="1:214">
      <c r="A944" s="71" t="s">
        <v>752</v>
      </c>
      <c r="B944" s="7">
        <v>4500279</v>
      </c>
      <c r="C944" s="7" t="s">
        <v>1010</v>
      </c>
      <c r="D944" s="8">
        <v>350402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</row>
    <row r="945" spans="1:214" ht="25.5">
      <c r="A945" s="71" t="s">
        <v>752</v>
      </c>
      <c r="B945" s="7">
        <v>4500280</v>
      </c>
      <c r="C945" s="7" t="s">
        <v>1011</v>
      </c>
      <c r="D945" s="8">
        <v>274420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</row>
    <row r="946" spans="1:214">
      <c r="A946" s="71" t="s">
        <v>752</v>
      </c>
      <c r="B946" s="7">
        <v>4500281</v>
      </c>
      <c r="C946" s="7" t="s">
        <v>1012</v>
      </c>
      <c r="D946" s="8">
        <v>930537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</row>
    <row r="947" spans="1:214">
      <c r="A947" s="71" t="s">
        <v>752</v>
      </c>
      <c r="B947" s="7">
        <v>4500282</v>
      </c>
      <c r="C947" s="7" t="s">
        <v>1013</v>
      </c>
      <c r="D947" s="8">
        <v>0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</row>
    <row r="948" spans="1:214" ht="25.5">
      <c r="A948" s="71" t="s">
        <v>752</v>
      </c>
      <c r="B948" s="7">
        <v>4500283</v>
      </c>
      <c r="C948" s="7" t="s">
        <v>162</v>
      </c>
      <c r="D948" s="8">
        <v>0</v>
      </c>
      <c r="E948" s="12"/>
      <c r="F948" s="11"/>
      <c r="G948" s="12"/>
      <c r="H948" s="12"/>
      <c r="I948" s="12"/>
      <c r="J948" s="11"/>
      <c r="K948" s="12"/>
      <c r="L948" s="12"/>
      <c r="M948" s="11"/>
      <c r="N948" s="12"/>
      <c r="O948" s="12"/>
      <c r="P948" s="11"/>
      <c r="Q948" s="12"/>
      <c r="R948" s="12"/>
      <c r="S948" s="11"/>
      <c r="T948" s="12"/>
      <c r="U948" s="12"/>
      <c r="V948" s="11"/>
      <c r="W948" s="12"/>
      <c r="X948" s="12"/>
      <c r="Y948" s="11"/>
      <c r="Z948" s="12"/>
      <c r="AA948" s="12"/>
      <c r="AB948" s="11"/>
      <c r="AC948" s="12"/>
      <c r="AD948" s="12"/>
      <c r="AE948" s="11"/>
      <c r="AF948" s="12"/>
      <c r="AG948" s="12"/>
      <c r="AH948" s="11"/>
      <c r="AI948" s="12"/>
      <c r="AJ948" s="12"/>
      <c r="AK948" s="11"/>
      <c r="AL948" s="12"/>
      <c r="AM948" s="12"/>
      <c r="AN948" s="11"/>
      <c r="AO948" s="12"/>
      <c r="AP948" s="12"/>
      <c r="AQ948" s="11"/>
      <c r="AR948" s="12"/>
      <c r="AS948" s="12"/>
      <c r="AT948" s="11"/>
      <c r="AU948" s="12"/>
      <c r="AV948" s="12"/>
      <c r="AW948" s="11"/>
      <c r="AX948" s="12"/>
      <c r="AY948" s="12"/>
      <c r="AZ948" s="11"/>
      <c r="BA948" s="12"/>
      <c r="BB948" s="12"/>
      <c r="BC948" s="11"/>
      <c r="BD948" s="12"/>
      <c r="BE948" s="12"/>
      <c r="BF948" s="11"/>
      <c r="BG948" s="12"/>
      <c r="BH948" s="12"/>
      <c r="BI948" s="11"/>
      <c r="BJ948" s="12"/>
      <c r="BK948" s="12"/>
      <c r="BL948" s="11"/>
      <c r="BM948" s="12"/>
      <c r="BN948" s="12"/>
      <c r="BO948" s="11"/>
      <c r="BP948" s="12"/>
      <c r="BQ948" s="12"/>
      <c r="BR948" s="11"/>
      <c r="BS948" s="12"/>
      <c r="BT948" s="12"/>
      <c r="BU948" s="11"/>
      <c r="BV948" s="12"/>
      <c r="BW948" s="12"/>
      <c r="BX948" s="11"/>
      <c r="BY948" s="12"/>
      <c r="BZ948" s="12"/>
      <c r="CA948" s="11"/>
      <c r="CB948" s="12"/>
      <c r="CC948" s="12"/>
      <c r="CD948" s="11"/>
      <c r="CE948" s="12"/>
      <c r="CF948" s="12"/>
      <c r="CG948" s="11"/>
      <c r="CH948" s="12"/>
      <c r="CI948" s="12"/>
      <c r="CJ948" s="11"/>
      <c r="CK948" s="12"/>
      <c r="CL948" s="12"/>
      <c r="CM948" s="11"/>
      <c r="CN948" s="12"/>
      <c r="CO948" s="12"/>
      <c r="CP948" s="11"/>
      <c r="CQ948" s="12"/>
      <c r="CR948" s="12"/>
      <c r="CS948" s="11"/>
      <c r="CT948" s="12"/>
      <c r="CU948" s="12"/>
      <c r="CV948" s="11"/>
      <c r="CW948" s="12"/>
      <c r="CX948" s="12"/>
      <c r="CY948" s="11"/>
      <c r="CZ948" s="12"/>
      <c r="DA948" s="12"/>
      <c r="DB948" s="11"/>
      <c r="DC948" s="12"/>
      <c r="DD948" s="12"/>
      <c r="DE948" s="11"/>
      <c r="DF948" s="12"/>
      <c r="DG948" s="12"/>
      <c r="DH948" s="11"/>
      <c r="DI948" s="12"/>
      <c r="DJ948" s="12"/>
      <c r="DK948" s="11"/>
      <c r="DL948" s="12"/>
      <c r="DM948" s="12"/>
      <c r="DN948" s="11"/>
      <c r="DO948" s="12"/>
      <c r="DP948" s="12"/>
      <c r="DQ948" s="11"/>
      <c r="DR948" s="12"/>
      <c r="DS948" s="12"/>
      <c r="DT948" s="11"/>
      <c r="DU948" s="12"/>
      <c r="DV948" s="12"/>
      <c r="DW948" s="11"/>
      <c r="DX948" s="12"/>
      <c r="DY948" s="12"/>
      <c r="DZ948" s="11"/>
      <c r="EA948" s="12"/>
      <c r="EB948" s="12"/>
      <c r="EC948" s="11"/>
      <c r="ED948" s="12"/>
      <c r="EE948" s="12"/>
      <c r="EF948" s="11"/>
      <c r="EG948" s="12"/>
      <c r="EH948" s="12"/>
      <c r="EI948" s="11"/>
      <c r="EJ948" s="12"/>
      <c r="EK948" s="12"/>
      <c r="EL948" s="11"/>
      <c r="EM948" s="12"/>
      <c r="EN948" s="12"/>
      <c r="EO948" s="11"/>
      <c r="EP948" s="12"/>
      <c r="EQ948" s="12"/>
      <c r="ER948" s="11"/>
      <c r="ES948" s="12"/>
      <c r="ET948" s="12"/>
      <c r="EU948" s="11"/>
      <c r="EV948" s="12"/>
      <c r="EW948" s="12"/>
      <c r="EX948" s="11"/>
      <c r="EY948" s="12"/>
      <c r="EZ948" s="12"/>
      <c r="FA948" s="11"/>
      <c r="FB948" s="12"/>
      <c r="FC948" s="12"/>
      <c r="FD948" s="11"/>
      <c r="FE948" s="12"/>
      <c r="FF948" s="12"/>
      <c r="FG948" s="11"/>
      <c r="FH948" s="12"/>
      <c r="FI948" s="12"/>
      <c r="FJ948" s="11"/>
      <c r="FK948" s="12"/>
      <c r="FL948" s="12"/>
      <c r="FM948" s="11"/>
      <c r="FN948" s="12"/>
      <c r="FO948" s="12"/>
      <c r="FP948" s="11"/>
      <c r="FQ948" s="12"/>
      <c r="FR948" s="12"/>
      <c r="FS948" s="11"/>
      <c r="FT948" s="12"/>
      <c r="FU948" s="12"/>
      <c r="FV948" s="11"/>
      <c r="FW948" s="12"/>
      <c r="FX948" s="12"/>
      <c r="FY948" s="11"/>
      <c r="FZ948" s="12"/>
      <c r="GA948" s="12"/>
      <c r="GB948" s="11"/>
      <c r="GC948" s="12"/>
      <c r="GD948" s="12"/>
      <c r="GE948" s="11"/>
      <c r="GF948" s="12"/>
      <c r="GG948" s="12"/>
      <c r="GH948" s="11"/>
      <c r="GI948" s="12"/>
      <c r="GJ948" s="12"/>
      <c r="GK948" s="11"/>
      <c r="GL948" s="12"/>
      <c r="GM948" s="12"/>
      <c r="GN948" s="11"/>
      <c r="GO948" s="12"/>
      <c r="GP948" s="12"/>
      <c r="GQ948" s="11"/>
      <c r="GR948" s="12"/>
      <c r="GS948" s="12"/>
      <c r="GT948" s="11"/>
      <c r="GU948" s="12"/>
      <c r="GV948" s="12"/>
      <c r="GW948" s="11"/>
      <c r="GX948" s="12"/>
      <c r="GY948" s="12"/>
      <c r="GZ948" s="11"/>
      <c r="HA948" s="12"/>
      <c r="HB948" s="12"/>
      <c r="HC948" s="11"/>
      <c r="HD948" s="12"/>
      <c r="HE948" s="12"/>
      <c r="HF948" s="11"/>
    </row>
    <row r="949" spans="1:214" ht="51">
      <c r="A949" s="4">
        <v>10</v>
      </c>
      <c r="B949" s="5" t="s">
        <v>163</v>
      </c>
      <c r="C949" s="4" t="s">
        <v>164</v>
      </c>
      <c r="D949" s="6">
        <f>SUM(D819,D837,D849,D878,D884,D887,D908,D913,D932,D941)</f>
        <v>30132578</v>
      </c>
      <c r="E949" s="12"/>
      <c r="F949" s="11"/>
      <c r="G949" s="12"/>
      <c r="H949" s="12"/>
      <c r="I949" s="12"/>
      <c r="J949" s="11"/>
      <c r="K949" s="12"/>
      <c r="L949" s="12"/>
      <c r="M949" s="11"/>
      <c r="N949" s="12"/>
      <c r="O949" s="12"/>
      <c r="P949" s="11"/>
      <c r="Q949" s="12"/>
      <c r="R949" s="12"/>
      <c r="S949" s="11"/>
      <c r="T949" s="12"/>
      <c r="U949" s="12"/>
      <c r="V949" s="11"/>
      <c r="W949" s="12"/>
      <c r="X949" s="12"/>
      <c r="Y949" s="11"/>
      <c r="Z949" s="12"/>
      <c r="AA949" s="12"/>
      <c r="AB949" s="11"/>
      <c r="AC949" s="12"/>
      <c r="AD949" s="12"/>
      <c r="AE949" s="11"/>
      <c r="AF949" s="12"/>
      <c r="AG949" s="12"/>
      <c r="AH949" s="11"/>
      <c r="AI949" s="12"/>
      <c r="AJ949" s="12"/>
      <c r="AK949" s="11"/>
      <c r="AL949" s="12"/>
      <c r="AM949" s="12"/>
      <c r="AN949" s="11"/>
      <c r="AO949" s="12"/>
      <c r="AP949" s="12"/>
      <c r="AQ949" s="11"/>
      <c r="AR949" s="12"/>
      <c r="AS949" s="12"/>
      <c r="AT949" s="11"/>
      <c r="AU949" s="12"/>
      <c r="AV949" s="12"/>
      <c r="AW949" s="11"/>
      <c r="AX949" s="12"/>
      <c r="AY949" s="12"/>
      <c r="AZ949" s="11"/>
      <c r="BA949" s="12"/>
      <c r="BB949" s="12"/>
      <c r="BC949" s="11"/>
      <c r="BD949" s="12"/>
      <c r="BE949" s="12"/>
      <c r="BF949" s="11"/>
      <c r="BG949" s="12"/>
      <c r="BH949" s="12"/>
      <c r="BI949" s="11"/>
      <c r="BJ949" s="12"/>
      <c r="BK949" s="12"/>
      <c r="BL949" s="11"/>
      <c r="BM949" s="12"/>
      <c r="BN949" s="12"/>
      <c r="BO949" s="11"/>
      <c r="BP949" s="12"/>
      <c r="BQ949" s="12"/>
      <c r="BR949" s="11"/>
      <c r="BS949" s="12"/>
      <c r="BT949" s="12"/>
      <c r="BU949" s="11"/>
      <c r="BV949" s="12"/>
      <c r="BW949" s="12"/>
      <c r="BX949" s="11"/>
      <c r="BY949" s="12"/>
      <c r="BZ949" s="12"/>
      <c r="CA949" s="11"/>
      <c r="CB949" s="12"/>
      <c r="CC949" s="12"/>
      <c r="CD949" s="11"/>
      <c r="CE949" s="12"/>
      <c r="CF949" s="12"/>
      <c r="CG949" s="11"/>
      <c r="CH949" s="12"/>
      <c r="CI949" s="12"/>
      <c r="CJ949" s="11"/>
      <c r="CK949" s="12"/>
      <c r="CL949" s="12"/>
      <c r="CM949" s="11"/>
      <c r="CN949" s="12"/>
      <c r="CO949" s="12"/>
      <c r="CP949" s="11"/>
      <c r="CQ949" s="12"/>
      <c r="CR949" s="12"/>
      <c r="CS949" s="11"/>
      <c r="CT949" s="12"/>
      <c r="CU949" s="12"/>
      <c r="CV949" s="11"/>
      <c r="CW949" s="12"/>
      <c r="CX949" s="12"/>
      <c r="CY949" s="11"/>
      <c r="CZ949" s="12"/>
      <c r="DA949" s="12"/>
      <c r="DB949" s="11"/>
      <c r="DC949" s="12"/>
      <c r="DD949" s="12"/>
      <c r="DE949" s="11"/>
      <c r="DF949" s="12"/>
      <c r="DG949" s="12"/>
      <c r="DH949" s="11"/>
      <c r="DI949" s="12"/>
      <c r="DJ949" s="12"/>
      <c r="DK949" s="11"/>
      <c r="DL949" s="12"/>
      <c r="DM949" s="12"/>
      <c r="DN949" s="11"/>
      <c r="DO949" s="12"/>
      <c r="DP949" s="12"/>
      <c r="DQ949" s="11"/>
      <c r="DR949" s="12"/>
      <c r="DS949" s="12"/>
      <c r="DT949" s="11"/>
      <c r="DU949" s="12"/>
      <c r="DV949" s="12"/>
      <c r="DW949" s="11"/>
      <c r="DX949" s="12"/>
      <c r="DY949" s="12"/>
      <c r="DZ949" s="11"/>
      <c r="EA949" s="12"/>
      <c r="EB949" s="12"/>
      <c r="EC949" s="11"/>
      <c r="ED949" s="12"/>
      <c r="EE949" s="12"/>
      <c r="EF949" s="11"/>
      <c r="EG949" s="12"/>
      <c r="EH949" s="12"/>
      <c r="EI949" s="11"/>
      <c r="EJ949" s="12"/>
      <c r="EK949" s="12"/>
      <c r="EL949" s="11"/>
      <c r="EM949" s="12"/>
      <c r="EN949" s="12"/>
      <c r="EO949" s="11"/>
      <c r="EP949" s="12"/>
      <c r="EQ949" s="12"/>
      <c r="ER949" s="11"/>
      <c r="ES949" s="12"/>
      <c r="ET949" s="12"/>
      <c r="EU949" s="11"/>
      <c r="EV949" s="12"/>
      <c r="EW949" s="12"/>
      <c r="EX949" s="11"/>
      <c r="EY949" s="12"/>
      <c r="EZ949" s="12"/>
      <c r="FA949" s="11"/>
      <c r="FB949" s="12"/>
      <c r="FC949" s="12"/>
      <c r="FD949" s="11"/>
      <c r="FE949" s="12"/>
      <c r="FF949" s="12"/>
      <c r="FG949" s="11"/>
      <c r="FH949" s="12"/>
      <c r="FI949" s="12"/>
      <c r="FJ949" s="11"/>
      <c r="FK949" s="12"/>
      <c r="FL949" s="12"/>
      <c r="FM949" s="11"/>
      <c r="FN949" s="12"/>
      <c r="FO949" s="12"/>
      <c r="FP949" s="11"/>
      <c r="FQ949" s="12"/>
      <c r="FR949" s="12"/>
      <c r="FS949" s="11"/>
      <c r="FT949" s="12"/>
      <c r="FU949" s="12"/>
      <c r="FV949" s="11"/>
      <c r="FW949" s="12"/>
      <c r="FX949" s="12"/>
      <c r="FY949" s="11"/>
      <c r="FZ949" s="12"/>
      <c r="GA949" s="12"/>
      <c r="GB949" s="11"/>
      <c r="GC949" s="12"/>
      <c r="GD949" s="12"/>
      <c r="GE949" s="11"/>
      <c r="GF949" s="12"/>
      <c r="GG949" s="12"/>
      <c r="GH949" s="11"/>
      <c r="GI949" s="12"/>
      <c r="GJ949" s="12"/>
      <c r="GK949" s="11"/>
      <c r="GL949" s="12"/>
      <c r="GM949" s="12"/>
      <c r="GN949" s="11"/>
      <c r="GO949" s="12"/>
      <c r="GP949" s="12"/>
      <c r="GQ949" s="11"/>
      <c r="GR949" s="12"/>
      <c r="GS949" s="12"/>
      <c r="GT949" s="11"/>
      <c r="GU949" s="12"/>
      <c r="GV949" s="12"/>
      <c r="GW949" s="11"/>
      <c r="GX949" s="12"/>
      <c r="GY949" s="12"/>
      <c r="GZ949" s="11"/>
      <c r="HA949" s="12"/>
      <c r="HB949" s="12"/>
      <c r="HC949" s="11"/>
      <c r="HD949" s="12"/>
      <c r="HE949" s="12"/>
      <c r="HF949" s="11"/>
    </row>
    <row r="950" spans="1:214" ht="25.5">
      <c r="A950" s="4" t="s">
        <v>756</v>
      </c>
      <c r="B950" s="5" t="s">
        <v>165</v>
      </c>
      <c r="C950" s="4" t="s">
        <v>166</v>
      </c>
      <c r="D950" s="6">
        <f>SUM(D778,D949)</f>
        <v>772874841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</row>
    <row r="951" spans="1:214">
      <c r="A951" s="4">
        <v>11</v>
      </c>
      <c r="B951" s="5" t="s">
        <v>167</v>
      </c>
      <c r="C951" s="4" t="s">
        <v>168</v>
      </c>
      <c r="D951" s="6">
        <f>D952+D953</f>
        <v>0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</row>
    <row r="952" spans="1:214" ht="25.5">
      <c r="A952" s="4" t="s">
        <v>751</v>
      </c>
      <c r="B952" s="5" t="s">
        <v>169</v>
      </c>
      <c r="C952" s="5" t="s">
        <v>170</v>
      </c>
      <c r="D952" s="6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</row>
    <row r="953" spans="1:214">
      <c r="A953" s="71" t="s">
        <v>752</v>
      </c>
      <c r="B953" s="5" t="s">
        <v>171</v>
      </c>
      <c r="C953" s="5" t="s">
        <v>172</v>
      </c>
      <c r="D953" s="6">
        <f>D954</f>
        <v>0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</row>
    <row r="954" spans="1:214">
      <c r="A954" s="71" t="s">
        <v>752</v>
      </c>
      <c r="B954" s="7">
        <v>4700101</v>
      </c>
      <c r="C954" s="7" t="s">
        <v>173</v>
      </c>
      <c r="D954" s="8">
        <v>0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</row>
    <row r="955" spans="1:214">
      <c r="A955" s="4">
        <v>12</v>
      </c>
      <c r="B955" s="5" t="s">
        <v>174</v>
      </c>
      <c r="C955" s="13" t="s">
        <v>175</v>
      </c>
      <c r="D955" s="6">
        <f>SUM(D956:D989)</f>
        <v>1292565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</row>
    <row r="956" spans="1:214">
      <c r="A956" s="71" t="s">
        <v>752</v>
      </c>
      <c r="B956" s="7">
        <v>4700301</v>
      </c>
      <c r="C956" s="7" t="s">
        <v>176</v>
      </c>
      <c r="D956" s="8">
        <v>447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</row>
    <row r="957" spans="1:214">
      <c r="A957" s="71" t="s">
        <v>752</v>
      </c>
      <c r="B957" s="7">
        <v>4700302</v>
      </c>
      <c r="C957" s="7" t="s">
        <v>177</v>
      </c>
      <c r="D957" s="8">
        <v>0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</row>
    <row r="958" spans="1:214">
      <c r="A958" s="71" t="s">
        <v>752</v>
      </c>
      <c r="B958" s="7">
        <v>4700303</v>
      </c>
      <c r="C958" s="7" t="s">
        <v>178</v>
      </c>
      <c r="D958" s="8">
        <v>0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</row>
    <row r="959" spans="1:214">
      <c r="A959" s="71" t="s">
        <v>752</v>
      </c>
      <c r="B959" s="7">
        <v>4700304</v>
      </c>
      <c r="C959" s="7" t="s">
        <v>179</v>
      </c>
      <c r="D959" s="8">
        <v>0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</row>
    <row r="960" spans="1:214">
      <c r="A960" s="71" t="s">
        <v>752</v>
      </c>
      <c r="B960" s="7">
        <v>4700305</v>
      </c>
      <c r="C960" s="7" t="s">
        <v>180</v>
      </c>
      <c r="D960" s="8">
        <v>0</v>
      </c>
    </row>
    <row r="961" spans="1:4">
      <c r="A961" s="71" t="s">
        <v>752</v>
      </c>
      <c r="B961" s="7">
        <v>4700306</v>
      </c>
      <c r="C961" s="7" t="s">
        <v>181</v>
      </c>
      <c r="D961" s="8">
        <v>0</v>
      </c>
    </row>
    <row r="962" spans="1:4">
      <c r="A962" s="71" t="s">
        <v>752</v>
      </c>
      <c r="B962" s="7">
        <v>4500111</v>
      </c>
      <c r="C962" s="7" t="s">
        <v>182</v>
      </c>
      <c r="D962" s="8">
        <v>0</v>
      </c>
    </row>
    <row r="963" spans="1:4">
      <c r="A963" s="71" t="s">
        <v>752</v>
      </c>
      <c r="B963" s="7">
        <v>4500113</v>
      </c>
      <c r="C963" s="7" t="s">
        <v>183</v>
      </c>
      <c r="D963" s="8">
        <v>0</v>
      </c>
    </row>
    <row r="964" spans="1:4">
      <c r="A964" s="71" t="s">
        <v>752</v>
      </c>
      <c r="B964" s="7">
        <v>4500115</v>
      </c>
      <c r="C964" s="7" t="s">
        <v>184</v>
      </c>
      <c r="D964" s="8">
        <v>0</v>
      </c>
    </row>
    <row r="965" spans="1:4">
      <c r="A965" s="71" t="s">
        <v>752</v>
      </c>
      <c r="B965" s="7">
        <v>4700309</v>
      </c>
      <c r="C965" s="7" t="s">
        <v>185</v>
      </c>
      <c r="D965" s="8">
        <v>0</v>
      </c>
    </row>
    <row r="966" spans="1:4">
      <c r="A966" s="71" t="s">
        <v>752</v>
      </c>
      <c r="B966" s="7">
        <v>4700311</v>
      </c>
      <c r="C966" s="7" t="s">
        <v>186</v>
      </c>
      <c r="D966" s="8">
        <v>798902</v>
      </c>
    </row>
    <row r="967" spans="1:4">
      <c r="A967" s="71" t="s">
        <v>752</v>
      </c>
      <c r="B967" s="7">
        <v>4700312</v>
      </c>
      <c r="C967" s="7" t="s">
        <v>187</v>
      </c>
      <c r="D967" s="8">
        <v>0</v>
      </c>
    </row>
    <row r="968" spans="1:4">
      <c r="A968" s="71" t="s">
        <v>752</v>
      </c>
      <c r="B968" s="7">
        <v>4700313</v>
      </c>
      <c r="C968" s="7" t="s">
        <v>188</v>
      </c>
      <c r="D968" s="8">
        <v>0</v>
      </c>
    </row>
    <row r="969" spans="1:4">
      <c r="A969" s="71" t="s">
        <v>752</v>
      </c>
      <c r="B969" s="7">
        <v>4700314</v>
      </c>
      <c r="C969" s="7" t="s">
        <v>189</v>
      </c>
      <c r="D969" s="8">
        <v>0</v>
      </c>
    </row>
    <row r="970" spans="1:4">
      <c r="A970" s="71" t="s">
        <v>752</v>
      </c>
      <c r="B970" s="7">
        <v>4700315</v>
      </c>
      <c r="C970" s="7" t="s">
        <v>190</v>
      </c>
      <c r="D970" s="8">
        <v>0</v>
      </c>
    </row>
    <row r="971" spans="1:4" ht="25.5">
      <c r="A971" s="71" t="s">
        <v>752</v>
      </c>
      <c r="B971" s="7">
        <v>4700316</v>
      </c>
      <c r="C971" s="7" t="s">
        <v>191</v>
      </c>
      <c r="D971" s="8">
        <v>0</v>
      </c>
    </row>
    <row r="972" spans="1:4" ht="25.5">
      <c r="A972" s="71" t="s">
        <v>752</v>
      </c>
      <c r="B972" s="7">
        <v>4700317</v>
      </c>
      <c r="C972" s="7" t="s">
        <v>192</v>
      </c>
      <c r="D972" s="8">
        <v>104122</v>
      </c>
    </row>
    <row r="973" spans="1:4">
      <c r="A973" s="71" t="s">
        <v>752</v>
      </c>
      <c r="B973" s="7">
        <v>4700318</v>
      </c>
      <c r="C973" s="7" t="s">
        <v>193</v>
      </c>
      <c r="D973" s="8">
        <v>0</v>
      </c>
    </row>
    <row r="974" spans="1:4">
      <c r="A974" s="71" t="s">
        <v>752</v>
      </c>
      <c r="B974" s="7">
        <v>4700319</v>
      </c>
      <c r="C974" s="7" t="s">
        <v>194</v>
      </c>
      <c r="D974" s="8">
        <v>0</v>
      </c>
    </row>
    <row r="975" spans="1:4">
      <c r="A975" s="71" t="s">
        <v>752</v>
      </c>
      <c r="B975" s="7">
        <v>4700401</v>
      </c>
      <c r="C975" s="7" t="s">
        <v>31</v>
      </c>
      <c r="D975" s="8">
        <v>0</v>
      </c>
    </row>
    <row r="976" spans="1:4">
      <c r="A976" s="71" t="s">
        <v>752</v>
      </c>
      <c r="B976" s="7">
        <v>4700402</v>
      </c>
      <c r="C976" s="7" t="s">
        <v>32</v>
      </c>
      <c r="D976" s="8">
        <v>0</v>
      </c>
    </row>
    <row r="977" spans="1:4">
      <c r="A977" s="71" t="s">
        <v>752</v>
      </c>
      <c r="B977" s="7">
        <v>4700403</v>
      </c>
      <c r="C977" s="7" t="s">
        <v>33</v>
      </c>
      <c r="D977" s="8">
        <v>0</v>
      </c>
    </row>
    <row r="978" spans="1:4" ht="25.5">
      <c r="A978" s="71" t="s">
        <v>752</v>
      </c>
      <c r="B978" s="7">
        <v>4700404</v>
      </c>
      <c r="C978" s="7" t="s">
        <v>34</v>
      </c>
      <c r="D978" s="8">
        <v>0</v>
      </c>
    </row>
    <row r="979" spans="1:4">
      <c r="A979" s="71" t="s">
        <v>752</v>
      </c>
      <c r="B979" s="7">
        <v>4700405</v>
      </c>
      <c r="C979" s="7" t="s">
        <v>35</v>
      </c>
      <c r="D979" s="8">
        <v>0</v>
      </c>
    </row>
    <row r="980" spans="1:4">
      <c r="A980" s="71" t="s">
        <v>752</v>
      </c>
      <c r="B980" s="7">
        <v>4700406</v>
      </c>
      <c r="C980" s="7" t="s">
        <v>36</v>
      </c>
      <c r="D980" s="8">
        <v>0</v>
      </c>
    </row>
    <row r="981" spans="1:4">
      <c r="A981" s="71" t="s">
        <v>752</v>
      </c>
      <c r="B981" s="7">
        <v>4700407</v>
      </c>
      <c r="C981" s="7" t="s">
        <v>195</v>
      </c>
      <c r="D981" s="8">
        <v>0</v>
      </c>
    </row>
    <row r="982" spans="1:4">
      <c r="A982" s="71" t="s">
        <v>752</v>
      </c>
      <c r="B982" s="7">
        <v>4700408</v>
      </c>
      <c r="C982" s="7" t="s">
        <v>38</v>
      </c>
      <c r="D982" s="8">
        <v>0</v>
      </c>
    </row>
    <row r="983" spans="1:4" ht="25.5">
      <c r="A983" s="71" t="s">
        <v>752</v>
      </c>
      <c r="B983" s="7">
        <v>4700409</v>
      </c>
      <c r="C983" s="7" t="s">
        <v>34</v>
      </c>
      <c r="D983" s="8">
        <v>0</v>
      </c>
    </row>
    <row r="984" spans="1:4">
      <c r="A984" s="71" t="s">
        <v>752</v>
      </c>
      <c r="B984" s="7">
        <v>4700410</v>
      </c>
      <c r="C984" s="7" t="s">
        <v>40</v>
      </c>
      <c r="D984" s="8">
        <v>0</v>
      </c>
    </row>
    <row r="985" spans="1:4">
      <c r="A985" s="71" t="s">
        <v>752</v>
      </c>
      <c r="B985" s="7">
        <v>4750201</v>
      </c>
      <c r="C985" s="7" t="s">
        <v>196</v>
      </c>
      <c r="D985" s="8">
        <v>0</v>
      </c>
    </row>
    <row r="986" spans="1:4" ht="25.5">
      <c r="A986" s="71" t="s">
        <v>752</v>
      </c>
      <c r="B986" s="7">
        <v>4860101</v>
      </c>
      <c r="C986" s="7" t="s">
        <v>1075</v>
      </c>
      <c r="D986" s="8">
        <v>261013</v>
      </c>
    </row>
    <row r="987" spans="1:4" ht="25.5">
      <c r="A987" s="71" t="s">
        <v>752</v>
      </c>
      <c r="B987" s="7">
        <v>4860102</v>
      </c>
      <c r="C987" s="7" t="s">
        <v>1076</v>
      </c>
      <c r="D987" s="8">
        <v>51688</v>
      </c>
    </row>
    <row r="988" spans="1:4">
      <c r="A988" s="71" t="s">
        <v>752</v>
      </c>
      <c r="B988" s="7">
        <v>4860103</v>
      </c>
      <c r="C988" s="7" t="s">
        <v>1077</v>
      </c>
      <c r="D988" s="8">
        <v>0</v>
      </c>
    </row>
    <row r="989" spans="1:4">
      <c r="A989" s="71" t="s">
        <v>752</v>
      </c>
      <c r="B989" s="7">
        <v>4860104</v>
      </c>
      <c r="C989" s="7" t="s">
        <v>1078</v>
      </c>
      <c r="D989" s="8">
        <v>76393</v>
      </c>
    </row>
    <row r="990" spans="1:4">
      <c r="A990" s="4">
        <v>13</v>
      </c>
      <c r="B990" s="5" t="s">
        <v>197</v>
      </c>
      <c r="C990" s="4" t="s">
        <v>198</v>
      </c>
      <c r="D990" s="6">
        <f>SUM(D991:D998)</f>
        <v>703008</v>
      </c>
    </row>
    <row r="991" spans="1:4" ht="25.5">
      <c r="A991" s="71" t="s">
        <v>752</v>
      </c>
      <c r="B991" s="7">
        <v>4700310</v>
      </c>
      <c r="C991" s="7" t="s">
        <v>1033</v>
      </c>
      <c r="D991" s="8">
        <v>703008</v>
      </c>
    </row>
    <row r="992" spans="1:4">
      <c r="A992" s="71" t="s">
        <v>752</v>
      </c>
      <c r="B992" s="7">
        <v>4700320</v>
      </c>
      <c r="C992" s="7" t="s">
        <v>1034</v>
      </c>
      <c r="D992" s="8">
        <v>0</v>
      </c>
    </row>
    <row r="993" spans="1:214">
      <c r="A993" s="71" t="s">
        <v>752</v>
      </c>
      <c r="B993" s="7">
        <v>4700321</v>
      </c>
      <c r="C993" s="7" t="s">
        <v>1035</v>
      </c>
      <c r="D993" s="8">
        <v>0</v>
      </c>
    </row>
    <row r="994" spans="1:214">
      <c r="A994" s="71" t="s">
        <v>752</v>
      </c>
      <c r="B994" s="7">
        <v>4700322</v>
      </c>
      <c r="C994" s="7" t="s">
        <v>1036</v>
      </c>
      <c r="D994" s="8">
        <v>0</v>
      </c>
    </row>
    <row r="995" spans="1:214">
      <c r="A995" s="71" t="s">
        <v>752</v>
      </c>
      <c r="B995" s="7">
        <v>4700323</v>
      </c>
      <c r="C995" s="7" t="s">
        <v>1037</v>
      </c>
      <c r="D995" s="8">
        <v>0</v>
      </c>
    </row>
    <row r="996" spans="1:214">
      <c r="A996" s="71" t="s">
        <v>752</v>
      </c>
      <c r="B996" s="7">
        <v>4700324</v>
      </c>
      <c r="C996" s="7" t="s">
        <v>1038</v>
      </c>
      <c r="D996" s="8">
        <v>0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</row>
    <row r="997" spans="1:214">
      <c r="A997" s="71" t="s">
        <v>752</v>
      </c>
      <c r="B997" s="7">
        <v>4700325</v>
      </c>
      <c r="C997" s="7" t="s">
        <v>1039</v>
      </c>
      <c r="D997" s="8">
        <v>0</v>
      </c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</row>
    <row r="998" spans="1:214">
      <c r="A998" s="71" t="s">
        <v>752</v>
      </c>
      <c r="B998" s="7">
        <v>4700411</v>
      </c>
      <c r="C998" s="7" t="s">
        <v>1040</v>
      </c>
      <c r="D998" s="8">
        <v>0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</row>
    <row r="999" spans="1:214" ht="38.25">
      <c r="A999" s="4">
        <v>15</v>
      </c>
      <c r="B999" s="5" t="s">
        <v>1041</v>
      </c>
      <c r="C999" s="4" t="s">
        <v>1042</v>
      </c>
      <c r="D999" s="6">
        <f>D990+D955+D951</f>
        <v>1995573</v>
      </c>
      <c r="E999" s="12"/>
      <c r="F999" s="11"/>
      <c r="G999" s="12"/>
      <c r="H999" s="12"/>
      <c r="I999" s="12"/>
      <c r="J999" s="11"/>
      <c r="K999" s="12"/>
      <c r="L999" s="12"/>
      <c r="M999" s="11"/>
      <c r="N999" s="12"/>
      <c r="O999" s="12"/>
      <c r="P999" s="11"/>
      <c r="Q999" s="12"/>
      <c r="R999" s="12"/>
      <c r="S999" s="11"/>
      <c r="T999" s="12"/>
      <c r="U999" s="12"/>
      <c r="V999" s="11"/>
      <c r="W999" s="12"/>
      <c r="X999" s="12"/>
      <c r="Y999" s="11"/>
      <c r="Z999" s="12"/>
      <c r="AA999" s="12"/>
      <c r="AB999" s="11"/>
      <c r="AC999" s="12"/>
      <c r="AD999" s="12"/>
      <c r="AE999" s="11"/>
      <c r="AF999" s="12"/>
      <c r="AG999" s="12"/>
      <c r="AH999" s="11"/>
      <c r="AI999" s="12"/>
      <c r="AJ999" s="12"/>
      <c r="AK999" s="11"/>
      <c r="AL999" s="12"/>
      <c r="AM999" s="12"/>
      <c r="AN999" s="11"/>
      <c r="AO999" s="12"/>
      <c r="AP999" s="12"/>
      <c r="AQ999" s="11"/>
      <c r="AR999" s="12"/>
      <c r="AS999" s="12"/>
      <c r="AT999" s="11"/>
      <c r="AU999" s="12"/>
      <c r="AV999" s="12"/>
      <c r="AW999" s="11"/>
      <c r="AX999" s="12"/>
      <c r="AY999" s="12"/>
      <c r="AZ999" s="11"/>
      <c r="BA999" s="12"/>
      <c r="BB999" s="12"/>
      <c r="BC999" s="11"/>
      <c r="BD999" s="12"/>
      <c r="BE999" s="12"/>
      <c r="BF999" s="11"/>
      <c r="BG999" s="12"/>
      <c r="BH999" s="12"/>
      <c r="BI999" s="11"/>
      <c r="BJ999" s="12"/>
      <c r="BK999" s="12"/>
      <c r="BL999" s="11"/>
      <c r="BM999" s="12"/>
      <c r="BN999" s="12"/>
      <c r="BO999" s="11"/>
      <c r="BP999" s="12"/>
      <c r="BQ999" s="12"/>
      <c r="BR999" s="11"/>
      <c r="BS999" s="12"/>
      <c r="BT999" s="12"/>
      <c r="BU999" s="11"/>
      <c r="BV999" s="12"/>
      <c r="BW999" s="12"/>
      <c r="BX999" s="11"/>
      <c r="BY999" s="12"/>
      <c r="BZ999" s="12"/>
      <c r="CA999" s="11"/>
      <c r="CB999" s="12"/>
      <c r="CC999" s="12"/>
      <c r="CD999" s="11"/>
      <c r="CE999" s="12"/>
      <c r="CF999" s="12"/>
      <c r="CG999" s="11"/>
      <c r="CH999" s="12"/>
      <c r="CI999" s="12"/>
      <c r="CJ999" s="11"/>
      <c r="CK999" s="12"/>
      <c r="CL999" s="12"/>
      <c r="CM999" s="11"/>
      <c r="CN999" s="12"/>
      <c r="CO999" s="12"/>
      <c r="CP999" s="11"/>
      <c r="CQ999" s="12"/>
      <c r="CR999" s="12"/>
      <c r="CS999" s="11"/>
      <c r="CT999" s="12"/>
      <c r="CU999" s="12"/>
      <c r="CV999" s="11"/>
      <c r="CW999" s="12"/>
      <c r="CX999" s="12"/>
      <c r="CY999" s="11"/>
      <c r="CZ999" s="12"/>
      <c r="DA999" s="12"/>
      <c r="DB999" s="11"/>
      <c r="DC999" s="12"/>
      <c r="DD999" s="12"/>
      <c r="DE999" s="11"/>
      <c r="DF999" s="12"/>
      <c r="DG999" s="12"/>
      <c r="DH999" s="11"/>
      <c r="DI999" s="12"/>
      <c r="DJ999" s="12"/>
      <c r="DK999" s="11"/>
      <c r="DL999" s="12"/>
      <c r="DM999" s="12"/>
      <c r="DN999" s="11"/>
      <c r="DO999" s="12"/>
      <c r="DP999" s="12"/>
      <c r="DQ999" s="11"/>
      <c r="DR999" s="12"/>
      <c r="DS999" s="12"/>
      <c r="DT999" s="11"/>
      <c r="DU999" s="12"/>
      <c r="DV999" s="12"/>
      <c r="DW999" s="11"/>
      <c r="DX999" s="12"/>
      <c r="DY999" s="12"/>
      <c r="DZ999" s="11"/>
      <c r="EA999" s="12"/>
      <c r="EB999" s="12"/>
      <c r="EC999" s="11"/>
      <c r="ED999" s="12"/>
      <c r="EE999" s="12"/>
      <c r="EF999" s="11"/>
      <c r="EG999" s="12"/>
      <c r="EH999" s="12"/>
      <c r="EI999" s="11"/>
      <c r="EJ999" s="12"/>
      <c r="EK999" s="12"/>
      <c r="EL999" s="11"/>
      <c r="EM999" s="12"/>
      <c r="EN999" s="12"/>
      <c r="EO999" s="11"/>
      <c r="EP999" s="12"/>
      <c r="EQ999" s="12"/>
      <c r="ER999" s="11"/>
      <c r="ES999" s="12"/>
      <c r="ET999" s="12"/>
      <c r="EU999" s="11"/>
      <c r="EV999" s="12"/>
      <c r="EW999" s="12"/>
      <c r="EX999" s="11"/>
      <c r="EY999" s="12"/>
      <c r="EZ999" s="12"/>
      <c r="FA999" s="11"/>
      <c r="FB999" s="12"/>
      <c r="FC999" s="12"/>
      <c r="FD999" s="11"/>
      <c r="FE999" s="12"/>
      <c r="FF999" s="12"/>
      <c r="FG999" s="11"/>
      <c r="FH999" s="12"/>
      <c r="FI999" s="12"/>
      <c r="FJ999" s="11"/>
      <c r="FK999" s="12"/>
      <c r="FL999" s="12"/>
      <c r="FM999" s="11"/>
      <c r="FN999" s="12"/>
      <c r="FO999" s="12"/>
      <c r="FP999" s="11"/>
      <c r="FQ999" s="12"/>
      <c r="FR999" s="12"/>
      <c r="FS999" s="11"/>
      <c r="FT999" s="12"/>
      <c r="FU999" s="12"/>
      <c r="FV999" s="11"/>
      <c r="FW999" s="12"/>
      <c r="FX999" s="12"/>
      <c r="FY999" s="11"/>
      <c r="FZ999" s="12"/>
      <c r="GA999" s="12"/>
      <c r="GB999" s="11"/>
      <c r="GC999" s="12"/>
      <c r="GD999" s="12"/>
      <c r="GE999" s="11"/>
      <c r="GF999" s="12"/>
      <c r="GG999" s="12"/>
      <c r="GH999" s="11"/>
      <c r="GI999" s="12"/>
      <c r="GJ999" s="12"/>
      <c r="GK999" s="11"/>
      <c r="GL999" s="12"/>
      <c r="GM999" s="12"/>
      <c r="GN999" s="11"/>
      <c r="GO999" s="12"/>
      <c r="GP999" s="12"/>
      <c r="GQ999" s="11"/>
      <c r="GR999" s="12"/>
      <c r="GS999" s="12"/>
      <c r="GT999" s="11"/>
      <c r="GU999" s="12"/>
      <c r="GV999" s="12"/>
      <c r="GW999" s="11"/>
      <c r="GX999" s="12"/>
      <c r="GY999" s="12"/>
      <c r="GZ999" s="11"/>
      <c r="HA999" s="12"/>
      <c r="HB999" s="12"/>
      <c r="HC999" s="11"/>
      <c r="HD999" s="12"/>
      <c r="HE999" s="12"/>
      <c r="HF999" s="11"/>
    </row>
    <row r="1000" spans="1:214" ht="25.5">
      <c r="A1000" s="4">
        <v>16</v>
      </c>
      <c r="B1000" s="5" t="s">
        <v>1043</v>
      </c>
      <c r="C1000" s="4" t="s">
        <v>1044</v>
      </c>
      <c r="D1000" s="6">
        <f>SUM(D950,D999)</f>
        <v>774870414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</row>
    <row r="1001" spans="1:214">
      <c r="A1001" s="4">
        <v>53</v>
      </c>
      <c r="B1001" s="5" t="s">
        <v>1045</v>
      </c>
      <c r="C1001" s="4" t="s">
        <v>1046</v>
      </c>
      <c r="D1001" s="6">
        <f>SUM(D1002:D1004)+SUM(D1005:D1008)+SUM(D1009:D1020)+SUM(D1021:D1022)+SUM(D1023:D1029)</f>
        <v>31900660</v>
      </c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</row>
    <row r="1002" spans="1:214">
      <c r="A1002" s="71" t="s">
        <v>752</v>
      </c>
      <c r="B1002" s="7">
        <v>4500204</v>
      </c>
      <c r="C1002" s="7" t="s">
        <v>1047</v>
      </c>
      <c r="D1002" s="8">
        <v>192973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</row>
    <row r="1003" spans="1:214">
      <c r="A1003" s="71" t="s">
        <v>752</v>
      </c>
      <c r="B1003" s="7">
        <v>4500207</v>
      </c>
      <c r="C1003" s="7" t="s">
        <v>1048</v>
      </c>
      <c r="D1003" s="8">
        <v>2333682</v>
      </c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</row>
    <row r="1004" spans="1:214">
      <c r="A1004" s="71" t="s">
        <v>752</v>
      </c>
      <c r="B1004" s="7">
        <v>4500213</v>
      </c>
      <c r="C1004" s="7" t="s">
        <v>1049</v>
      </c>
      <c r="D1004" s="8">
        <v>6072756</v>
      </c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</row>
    <row r="1005" spans="1:214">
      <c r="A1005" s="71" t="s">
        <v>752</v>
      </c>
      <c r="B1005" s="7">
        <v>4500247</v>
      </c>
      <c r="C1005" s="7" t="s">
        <v>1050</v>
      </c>
      <c r="D1005" s="8">
        <v>416606</v>
      </c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</row>
    <row r="1006" spans="1:214">
      <c r="A1006" s="71" t="s">
        <v>752</v>
      </c>
      <c r="B1006" s="7">
        <v>4500248</v>
      </c>
      <c r="C1006" s="7" t="s">
        <v>1051</v>
      </c>
      <c r="D1006" s="8">
        <v>0</v>
      </c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</row>
    <row r="1007" spans="1:214">
      <c r="A1007" s="71" t="s">
        <v>752</v>
      </c>
      <c r="B1007" s="7">
        <v>4500250</v>
      </c>
      <c r="C1007" s="7" t="s">
        <v>1052</v>
      </c>
      <c r="D1007" s="8">
        <v>510680</v>
      </c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</row>
    <row r="1008" spans="1:214">
      <c r="A1008" s="71" t="s">
        <v>752</v>
      </c>
      <c r="B1008" s="7">
        <v>4500255</v>
      </c>
      <c r="C1008" s="7" t="s">
        <v>1053</v>
      </c>
      <c r="D1008" s="8">
        <v>1133252</v>
      </c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</row>
    <row r="1009" spans="1:4">
      <c r="A1009" s="71" t="s">
        <v>752</v>
      </c>
      <c r="B1009" s="7">
        <v>4500275</v>
      </c>
      <c r="C1009" s="7" t="s">
        <v>1063</v>
      </c>
      <c r="D1009" s="8">
        <v>0</v>
      </c>
    </row>
    <row r="1010" spans="1:4" ht="25.5">
      <c r="A1010" s="71" t="s">
        <v>752</v>
      </c>
      <c r="B1010" s="7">
        <v>4500276</v>
      </c>
      <c r="C1010" s="7" t="s">
        <v>1064</v>
      </c>
      <c r="D1010" s="8">
        <v>0</v>
      </c>
    </row>
    <row r="1011" spans="1:4">
      <c r="A1011" s="71" t="s">
        <v>757</v>
      </c>
      <c r="B1011" s="7">
        <v>4500272</v>
      </c>
      <c r="C1011" s="7" t="s">
        <v>1065</v>
      </c>
      <c r="D1011" s="8">
        <v>0</v>
      </c>
    </row>
    <row r="1012" spans="1:4" ht="25.5">
      <c r="A1012" s="71" t="s">
        <v>752</v>
      </c>
      <c r="B1012" s="7">
        <v>4501204</v>
      </c>
      <c r="C1012" s="7" t="s">
        <v>1066</v>
      </c>
      <c r="D1012" s="8">
        <v>1857172</v>
      </c>
    </row>
    <row r="1013" spans="1:4" ht="25.5">
      <c r="A1013" s="71" t="s">
        <v>752</v>
      </c>
      <c r="B1013" s="7">
        <v>4501205</v>
      </c>
      <c r="C1013" s="7" t="s">
        <v>1067</v>
      </c>
      <c r="D1013" s="8">
        <v>0</v>
      </c>
    </row>
    <row r="1014" spans="1:4" ht="25.5">
      <c r="A1014" s="71" t="s">
        <v>752</v>
      </c>
      <c r="B1014" s="7">
        <v>4501206</v>
      </c>
      <c r="C1014" s="7" t="s">
        <v>1068</v>
      </c>
      <c r="D1014" s="8">
        <v>0</v>
      </c>
    </row>
    <row r="1015" spans="1:4" ht="25.5">
      <c r="A1015" s="71" t="s">
        <v>752</v>
      </c>
      <c r="B1015" s="7">
        <v>4501210</v>
      </c>
      <c r="C1015" s="7" t="s">
        <v>1069</v>
      </c>
      <c r="D1015" s="8">
        <v>19112727</v>
      </c>
    </row>
    <row r="1016" spans="1:4" ht="25.5">
      <c r="A1016" s="71" t="s">
        <v>752</v>
      </c>
      <c r="B1016" s="7">
        <v>4501211</v>
      </c>
      <c r="C1016" s="7" t="s">
        <v>58</v>
      </c>
      <c r="D1016" s="8">
        <v>0</v>
      </c>
    </row>
    <row r="1017" spans="1:4" ht="25.5">
      <c r="A1017" s="71" t="s">
        <v>752</v>
      </c>
      <c r="B1017" s="7">
        <v>4501212</v>
      </c>
      <c r="C1017" s="7" t="s">
        <v>59</v>
      </c>
      <c r="D1017" s="8">
        <v>0</v>
      </c>
    </row>
    <row r="1018" spans="1:4" ht="25.5">
      <c r="A1018" s="71" t="s">
        <v>752</v>
      </c>
      <c r="B1018" s="7">
        <v>4501216</v>
      </c>
      <c r="C1018" s="7" t="s">
        <v>60</v>
      </c>
      <c r="D1018" s="8">
        <v>0</v>
      </c>
    </row>
    <row r="1019" spans="1:4" ht="25.5">
      <c r="A1019" s="71" t="s">
        <v>752</v>
      </c>
      <c r="B1019" s="7">
        <v>4501217</v>
      </c>
      <c r="C1019" s="7" t="s">
        <v>61</v>
      </c>
      <c r="D1019" s="8">
        <v>0</v>
      </c>
    </row>
    <row r="1020" spans="1:4" ht="25.5">
      <c r="A1020" s="71" t="s">
        <v>752</v>
      </c>
      <c r="B1020" s="7">
        <v>4501218</v>
      </c>
      <c r="C1020" s="7" t="s">
        <v>62</v>
      </c>
      <c r="D1020" s="8">
        <v>0</v>
      </c>
    </row>
    <row r="1021" spans="1:4">
      <c r="A1021" s="71" t="s">
        <v>752</v>
      </c>
      <c r="B1021" s="7">
        <v>4500286</v>
      </c>
      <c r="C1021" s="7" t="s">
        <v>261</v>
      </c>
      <c r="D1021" s="8">
        <v>270812</v>
      </c>
    </row>
    <row r="1022" spans="1:4">
      <c r="A1022" s="71" t="s">
        <v>752</v>
      </c>
      <c r="B1022" s="7">
        <v>4500287</v>
      </c>
      <c r="C1022" s="7" t="s">
        <v>262</v>
      </c>
      <c r="D1022" s="8">
        <v>0</v>
      </c>
    </row>
    <row r="1023" spans="1:4" ht="25.5">
      <c r="A1023" s="71" t="s">
        <v>752</v>
      </c>
      <c r="B1023" s="7">
        <v>4501301</v>
      </c>
      <c r="C1023" s="7" t="s">
        <v>1260</v>
      </c>
      <c r="D1023" s="8">
        <v>0</v>
      </c>
    </row>
    <row r="1024" spans="1:4" ht="25.5">
      <c r="A1024" s="71" t="s">
        <v>752</v>
      </c>
      <c r="B1024" s="7">
        <v>4501302</v>
      </c>
      <c r="C1024" s="7" t="s">
        <v>1261</v>
      </c>
      <c r="D1024" s="8">
        <v>0</v>
      </c>
    </row>
    <row r="1025" spans="1:4" ht="25.5">
      <c r="A1025" s="71" t="s">
        <v>752</v>
      </c>
      <c r="B1025" s="7">
        <v>4501303</v>
      </c>
      <c r="C1025" s="7" t="s">
        <v>1262</v>
      </c>
      <c r="D1025" s="8">
        <v>0</v>
      </c>
    </row>
    <row r="1026" spans="1:4" ht="25.5">
      <c r="A1026" s="71" t="s">
        <v>752</v>
      </c>
      <c r="B1026" s="7">
        <v>4501304</v>
      </c>
      <c r="C1026" s="7" t="s">
        <v>1263</v>
      </c>
      <c r="D1026" s="8">
        <v>0</v>
      </c>
    </row>
    <row r="1027" spans="1:4" ht="25.5">
      <c r="A1027" s="71" t="s">
        <v>752</v>
      </c>
      <c r="B1027" s="7">
        <v>4501305</v>
      </c>
      <c r="C1027" s="7" t="s">
        <v>1264</v>
      </c>
      <c r="D1027" s="8">
        <v>0</v>
      </c>
    </row>
    <row r="1028" spans="1:4" ht="25.5">
      <c r="A1028" s="71" t="s">
        <v>752</v>
      </c>
      <c r="B1028" s="7">
        <v>4501306</v>
      </c>
      <c r="C1028" s="7" t="s">
        <v>1265</v>
      </c>
      <c r="D1028" s="8">
        <v>0</v>
      </c>
    </row>
    <row r="1029" spans="1:4" ht="25.5">
      <c r="A1029" s="71" t="s">
        <v>752</v>
      </c>
      <c r="B1029" s="7">
        <v>4501307</v>
      </c>
      <c r="C1029" s="7" t="s">
        <v>1266</v>
      </c>
      <c r="D1029" s="8">
        <v>0</v>
      </c>
    </row>
    <row r="1030" spans="1:4" ht="25.5">
      <c r="A1030" s="4">
        <v>52</v>
      </c>
      <c r="B1030" s="5" t="s">
        <v>849</v>
      </c>
      <c r="C1030" s="4" t="s">
        <v>63</v>
      </c>
      <c r="D1030" s="6">
        <f>D776+D731</f>
        <v>618687819</v>
      </c>
    </row>
    <row r="1031" spans="1:4" ht="38.25">
      <c r="A1031" s="4">
        <v>54</v>
      </c>
      <c r="B1031" s="5" t="s">
        <v>64</v>
      </c>
      <c r="C1031" s="4" t="s">
        <v>65</v>
      </c>
      <c r="D1031" s="6">
        <f>D1032+D1035+D1040+D1043+D1048+D1049+D1050+D1051+D1052+D1053+D1054</f>
        <v>60123077</v>
      </c>
    </row>
    <row r="1032" spans="1:4">
      <c r="A1032" s="71" t="s">
        <v>752</v>
      </c>
      <c r="B1032" s="5" t="s">
        <v>66</v>
      </c>
      <c r="C1032" s="5" t="s">
        <v>67</v>
      </c>
      <c r="D1032" s="6">
        <f>D1033+D1034</f>
        <v>227861</v>
      </c>
    </row>
    <row r="1033" spans="1:4">
      <c r="A1033" s="71" t="s">
        <v>752</v>
      </c>
      <c r="B1033" s="7">
        <v>3100304</v>
      </c>
      <c r="C1033" s="7" t="s">
        <v>68</v>
      </c>
      <c r="D1033" s="8">
        <v>227861</v>
      </c>
    </row>
    <row r="1034" spans="1:4" ht="24.75" customHeight="1">
      <c r="A1034" s="71" t="s">
        <v>752</v>
      </c>
      <c r="B1034" s="7">
        <v>3102108</v>
      </c>
      <c r="C1034" s="7" t="s">
        <v>1252</v>
      </c>
      <c r="D1034" s="8">
        <v>0</v>
      </c>
    </row>
    <row r="1035" spans="1:4">
      <c r="A1035" s="71" t="s">
        <v>752</v>
      </c>
      <c r="B1035" s="5" t="s">
        <v>69</v>
      </c>
      <c r="C1035" s="5" t="s">
        <v>70</v>
      </c>
      <c r="D1035" s="6">
        <f>D1036+D1037+D1038+D1039</f>
        <v>7154219</v>
      </c>
    </row>
    <row r="1036" spans="1:4">
      <c r="A1036" s="71" t="s">
        <v>752</v>
      </c>
      <c r="B1036" s="7">
        <v>3100349</v>
      </c>
      <c r="C1036" s="7" t="s">
        <v>71</v>
      </c>
      <c r="D1036" s="8">
        <v>522655</v>
      </c>
    </row>
    <row r="1037" spans="1:4">
      <c r="A1037" s="71" t="s">
        <v>752</v>
      </c>
      <c r="B1037" s="7">
        <v>3100371</v>
      </c>
      <c r="C1037" s="7" t="s">
        <v>72</v>
      </c>
      <c r="D1037" s="8">
        <v>6631564</v>
      </c>
    </row>
    <row r="1038" spans="1:4" ht="27" customHeight="1">
      <c r="A1038" s="71" t="s">
        <v>752</v>
      </c>
      <c r="B1038" s="7">
        <v>3102109</v>
      </c>
      <c r="C1038" s="7" t="s">
        <v>1253</v>
      </c>
      <c r="D1038" s="8">
        <v>0</v>
      </c>
    </row>
    <row r="1039" spans="1:4" ht="25.5" customHeight="1">
      <c r="A1039" s="71" t="s">
        <v>752</v>
      </c>
      <c r="B1039" s="7">
        <v>3102110</v>
      </c>
      <c r="C1039" s="7" t="s">
        <v>1254</v>
      </c>
      <c r="D1039" s="8">
        <v>0</v>
      </c>
    </row>
    <row r="1040" spans="1:4">
      <c r="A1040" s="71" t="s">
        <v>752</v>
      </c>
      <c r="B1040" s="5" t="s">
        <v>73</v>
      </c>
      <c r="C1040" s="5" t="s">
        <v>74</v>
      </c>
      <c r="D1040" s="6">
        <f>D1041+D1042</f>
        <v>9462906</v>
      </c>
    </row>
    <row r="1041" spans="1:214">
      <c r="A1041" s="71" t="s">
        <v>752</v>
      </c>
      <c r="B1041" s="7">
        <v>3100312</v>
      </c>
      <c r="C1041" s="7" t="s">
        <v>75</v>
      </c>
      <c r="D1041" s="8">
        <v>9462906</v>
      </c>
    </row>
    <row r="1042" spans="1:214" ht="24.75" customHeight="1">
      <c r="A1042" s="71" t="s">
        <v>752</v>
      </c>
      <c r="B1042" s="7">
        <v>3102111</v>
      </c>
      <c r="C1042" s="7" t="s">
        <v>1255</v>
      </c>
      <c r="D1042" s="8">
        <v>0</v>
      </c>
    </row>
    <row r="1043" spans="1:214">
      <c r="A1043" s="71" t="s">
        <v>752</v>
      </c>
      <c r="B1043" s="5" t="s">
        <v>76</v>
      </c>
      <c r="C1043" s="5" t="s">
        <v>77</v>
      </c>
      <c r="D1043" s="6">
        <f>D1044+D1045+D1046</f>
        <v>42355066</v>
      </c>
    </row>
    <row r="1044" spans="1:214">
      <c r="A1044" s="71" t="s">
        <v>752</v>
      </c>
      <c r="B1044" s="7">
        <v>3100322</v>
      </c>
      <c r="C1044" s="7" t="s">
        <v>78</v>
      </c>
      <c r="D1044" s="8">
        <v>42355066</v>
      </c>
    </row>
    <row r="1045" spans="1:214">
      <c r="A1045" s="71" t="s">
        <v>752</v>
      </c>
      <c r="B1045" s="7">
        <v>3102102</v>
      </c>
      <c r="C1045" s="7" t="s">
        <v>252</v>
      </c>
      <c r="D1045" s="8">
        <v>0</v>
      </c>
    </row>
    <row r="1046" spans="1:214" ht="25.5">
      <c r="A1046" s="71" t="s">
        <v>752</v>
      </c>
      <c r="B1046" s="7">
        <v>3102112</v>
      </c>
      <c r="C1046" s="7" t="s">
        <v>1256</v>
      </c>
      <c r="D1046" s="8">
        <v>0</v>
      </c>
    </row>
    <row r="1047" spans="1:214">
      <c r="A1047" s="3"/>
      <c r="B1047" s="4" t="s">
        <v>694</v>
      </c>
      <c r="C1047" s="3"/>
      <c r="D1047" s="3"/>
    </row>
    <row r="1048" spans="1:214">
      <c r="A1048" s="71" t="s">
        <v>752</v>
      </c>
      <c r="B1048" s="7">
        <v>3100161</v>
      </c>
      <c r="C1048" s="7" t="s">
        <v>1267</v>
      </c>
      <c r="D1048" s="8">
        <v>0</v>
      </c>
    </row>
    <row r="1049" spans="1:214">
      <c r="A1049" s="71" t="s">
        <v>752</v>
      </c>
      <c r="B1049" s="7">
        <v>3100351</v>
      </c>
      <c r="C1049" s="7" t="s">
        <v>79</v>
      </c>
      <c r="D1049" s="8">
        <v>534612</v>
      </c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0"/>
      <c r="FZ1049" s="10"/>
      <c r="GA1049" s="10"/>
      <c r="GB1049" s="10"/>
      <c r="GC1049" s="10"/>
      <c r="GD1049" s="10"/>
      <c r="GE1049" s="10"/>
      <c r="GF1049" s="10"/>
      <c r="GG1049" s="10"/>
      <c r="GH1049" s="10"/>
      <c r="GI1049" s="10"/>
      <c r="GJ1049" s="10"/>
      <c r="GK1049" s="10"/>
      <c r="GL1049" s="10"/>
      <c r="GM1049" s="10"/>
      <c r="GN1049" s="10"/>
      <c r="GO1049" s="10"/>
      <c r="GP1049" s="10"/>
      <c r="GQ1049" s="10"/>
      <c r="GR1049" s="10"/>
      <c r="GS1049" s="10"/>
      <c r="GT1049" s="10"/>
      <c r="GU1049" s="10"/>
      <c r="GV1049" s="10"/>
      <c r="GW1049" s="10"/>
      <c r="GX1049" s="10"/>
      <c r="GY1049" s="10"/>
      <c r="GZ1049" s="10"/>
      <c r="HA1049" s="10"/>
      <c r="HB1049" s="10"/>
      <c r="HC1049" s="10"/>
      <c r="HD1049" s="10"/>
      <c r="HE1049" s="10"/>
      <c r="HF1049" s="10"/>
    </row>
    <row r="1050" spans="1:214">
      <c r="A1050" s="71" t="s">
        <v>752</v>
      </c>
      <c r="B1050" s="7">
        <v>3100374</v>
      </c>
      <c r="C1050" s="7" t="s">
        <v>80</v>
      </c>
      <c r="D1050" s="8">
        <v>388413</v>
      </c>
      <c r="E1050" s="12"/>
      <c r="F1050" s="11"/>
      <c r="G1050" s="12"/>
      <c r="H1050" s="12"/>
      <c r="I1050" s="12"/>
      <c r="J1050" s="11"/>
      <c r="K1050" s="12"/>
      <c r="L1050" s="12"/>
      <c r="M1050" s="11"/>
      <c r="N1050" s="12"/>
      <c r="O1050" s="12"/>
      <c r="P1050" s="11"/>
      <c r="Q1050" s="12"/>
      <c r="R1050" s="12"/>
      <c r="S1050" s="11"/>
      <c r="T1050" s="12"/>
      <c r="U1050" s="12"/>
      <c r="V1050" s="11"/>
      <c r="W1050" s="12"/>
      <c r="X1050" s="12"/>
      <c r="Y1050" s="11"/>
      <c r="Z1050" s="12"/>
      <c r="AA1050" s="12"/>
      <c r="AB1050" s="11"/>
      <c r="AC1050" s="12"/>
      <c r="AD1050" s="12"/>
      <c r="AE1050" s="11"/>
      <c r="AF1050" s="12"/>
      <c r="AG1050" s="12"/>
      <c r="AH1050" s="11"/>
      <c r="AI1050" s="12"/>
      <c r="AJ1050" s="12"/>
      <c r="AK1050" s="11"/>
      <c r="AL1050" s="12"/>
      <c r="AM1050" s="12"/>
      <c r="AN1050" s="11"/>
      <c r="AO1050" s="12"/>
      <c r="AP1050" s="12"/>
      <c r="AQ1050" s="11"/>
      <c r="AR1050" s="12"/>
      <c r="AS1050" s="12"/>
      <c r="AT1050" s="11"/>
      <c r="AU1050" s="12"/>
      <c r="AV1050" s="12"/>
      <c r="AW1050" s="11"/>
      <c r="AX1050" s="12"/>
      <c r="AY1050" s="12"/>
      <c r="AZ1050" s="11"/>
      <c r="BA1050" s="12"/>
      <c r="BB1050" s="12"/>
      <c r="BC1050" s="11"/>
      <c r="BD1050" s="12"/>
      <c r="BE1050" s="12"/>
      <c r="BF1050" s="11"/>
      <c r="BG1050" s="12"/>
      <c r="BH1050" s="12"/>
      <c r="BI1050" s="11"/>
      <c r="BJ1050" s="12"/>
      <c r="BK1050" s="12"/>
      <c r="BL1050" s="11"/>
      <c r="BM1050" s="12"/>
      <c r="BN1050" s="12"/>
      <c r="BO1050" s="11"/>
      <c r="BP1050" s="12"/>
      <c r="BQ1050" s="12"/>
      <c r="BR1050" s="11"/>
      <c r="BS1050" s="12"/>
      <c r="BT1050" s="12"/>
      <c r="BU1050" s="11"/>
      <c r="BV1050" s="12"/>
      <c r="BW1050" s="12"/>
      <c r="BX1050" s="11"/>
      <c r="BY1050" s="12"/>
      <c r="BZ1050" s="12"/>
      <c r="CA1050" s="11"/>
      <c r="CB1050" s="12"/>
      <c r="CC1050" s="12"/>
      <c r="CD1050" s="11"/>
      <c r="CE1050" s="12"/>
      <c r="CF1050" s="12"/>
      <c r="CG1050" s="11"/>
      <c r="CH1050" s="12"/>
      <c r="CI1050" s="12"/>
      <c r="CJ1050" s="11"/>
      <c r="CK1050" s="12"/>
      <c r="CL1050" s="12"/>
      <c r="CM1050" s="11"/>
      <c r="CN1050" s="12"/>
      <c r="CO1050" s="12"/>
      <c r="CP1050" s="11"/>
      <c r="CQ1050" s="12"/>
      <c r="CR1050" s="12"/>
      <c r="CS1050" s="11"/>
      <c r="CT1050" s="12"/>
      <c r="CU1050" s="12"/>
      <c r="CV1050" s="11"/>
      <c r="CW1050" s="12"/>
      <c r="CX1050" s="12"/>
      <c r="CY1050" s="11"/>
      <c r="CZ1050" s="12"/>
      <c r="DA1050" s="12"/>
      <c r="DB1050" s="11"/>
      <c r="DC1050" s="12"/>
      <c r="DD1050" s="12"/>
      <c r="DE1050" s="11"/>
      <c r="DF1050" s="12"/>
      <c r="DG1050" s="12"/>
      <c r="DH1050" s="11"/>
      <c r="DI1050" s="12"/>
      <c r="DJ1050" s="12"/>
      <c r="DK1050" s="11"/>
      <c r="DL1050" s="12"/>
      <c r="DM1050" s="12"/>
      <c r="DN1050" s="11"/>
      <c r="DO1050" s="12"/>
      <c r="DP1050" s="12"/>
      <c r="DQ1050" s="11"/>
      <c r="DR1050" s="12"/>
      <c r="DS1050" s="12"/>
      <c r="DT1050" s="11"/>
      <c r="DU1050" s="12"/>
      <c r="DV1050" s="12"/>
      <c r="DW1050" s="11"/>
      <c r="DX1050" s="12"/>
      <c r="DY1050" s="12"/>
      <c r="DZ1050" s="11"/>
      <c r="EA1050" s="12"/>
      <c r="EB1050" s="12"/>
      <c r="EC1050" s="11"/>
      <c r="ED1050" s="12"/>
      <c r="EE1050" s="12"/>
      <c r="EF1050" s="11"/>
      <c r="EG1050" s="12"/>
      <c r="EH1050" s="12"/>
      <c r="EI1050" s="11"/>
      <c r="EJ1050" s="12"/>
      <c r="EK1050" s="12"/>
      <c r="EL1050" s="11"/>
      <c r="EM1050" s="12"/>
      <c r="EN1050" s="12"/>
      <c r="EO1050" s="11"/>
      <c r="EP1050" s="12"/>
      <c r="EQ1050" s="12"/>
      <c r="ER1050" s="11"/>
      <c r="ES1050" s="12"/>
      <c r="ET1050" s="12"/>
      <c r="EU1050" s="11"/>
      <c r="EV1050" s="12"/>
      <c r="EW1050" s="12"/>
      <c r="EX1050" s="11"/>
      <c r="EY1050" s="12"/>
      <c r="EZ1050" s="12"/>
      <c r="FA1050" s="11"/>
      <c r="FB1050" s="12"/>
      <c r="FC1050" s="12"/>
      <c r="FD1050" s="11"/>
      <c r="FE1050" s="12"/>
      <c r="FF1050" s="12"/>
      <c r="FG1050" s="11"/>
      <c r="FH1050" s="12"/>
      <c r="FI1050" s="12"/>
      <c r="FJ1050" s="11"/>
      <c r="FK1050" s="12"/>
      <c r="FL1050" s="12"/>
      <c r="FM1050" s="11"/>
      <c r="FN1050" s="12"/>
      <c r="FO1050" s="12"/>
      <c r="FP1050" s="11"/>
      <c r="FQ1050" s="12"/>
      <c r="FR1050" s="12"/>
      <c r="FS1050" s="11"/>
      <c r="FT1050" s="12"/>
      <c r="FU1050" s="12"/>
      <c r="FV1050" s="11"/>
      <c r="FW1050" s="12"/>
      <c r="FX1050" s="12"/>
      <c r="FY1050" s="11"/>
      <c r="FZ1050" s="12"/>
      <c r="GA1050" s="12"/>
      <c r="GB1050" s="11"/>
      <c r="GC1050" s="12"/>
      <c r="GD1050" s="12"/>
      <c r="GE1050" s="11"/>
      <c r="GF1050" s="12"/>
      <c r="GG1050" s="12"/>
      <c r="GH1050" s="11"/>
      <c r="GI1050" s="12"/>
      <c r="GJ1050" s="12"/>
      <c r="GK1050" s="11"/>
      <c r="GL1050" s="12"/>
      <c r="GM1050" s="12"/>
      <c r="GN1050" s="11"/>
      <c r="GO1050" s="12"/>
      <c r="GP1050" s="12"/>
      <c r="GQ1050" s="11"/>
      <c r="GR1050" s="12"/>
      <c r="GS1050" s="12"/>
      <c r="GT1050" s="11"/>
      <c r="GU1050" s="12"/>
      <c r="GV1050" s="12"/>
      <c r="GW1050" s="11"/>
      <c r="GX1050" s="12"/>
      <c r="GY1050" s="12"/>
      <c r="GZ1050" s="11"/>
      <c r="HA1050" s="12"/>
      <c r="HB1050" s="12"/>
      <c r="HC1050" s="11"/>
      <c r="HD1050" s="12"/>
      <c r="HE1050" s="12"/>
      <c r="HF1050" s="11"/>
    </row>
    <row r="1051" spans="1:214">
      <c r="A1051" s="71" t="s">
        <v>752</v>
      </c>
      <c r="B1051" s="7">
        <v>3100389</v>
      </c>
      <c r="C1051" s="7" t="s">
        <v>81</v>
      </c>
      <c r="D1051" s="8">
        <v>0</v>
      </c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  <c r="FR1051" s="10"/>
      <c r="FS1051" s="10"/>
      <c r="FT1051" s="10"/>
      <c r="FU1051" s="10"/>
      <c r="FV1051" s="10"/>
      <c r="FW1051" s="10"/>
      <c r="FX1051" s="10"/>
      <c r="FY1051" s="10"/>
      <c r="FZ1051" s="10"/>
      <c r="GA1051" s="10"/>
      <c r="GB1051" s="10"/>
      <c r="GC1051" s="10"/>
      <c r="GD1051" s="10"/>
      <c r="GE1051" s="10"/>
      <c r="GF1051" s="10"/>
      <c r="GG1051" s="10"/>
      <c r="GH1051" s="10"/>
      <c r="GI1051" s="10"/>
      <c r="GJ1051" s="10"/>
      <c r="GK1051" s="10"/>
      <c r="GL1051" s="10"/>
      <c r="GM1051" s="10"/>
      <c r="GN1051" s="10"/>
      <c r="GO1051" s="10"/>
      <c r="GP1051" s="10"/>
      <c r="GQ1051" s="10"/>
      <c r="GR1051" s="10"/>
      <c r="GS1051" s="10"/>
      <c r="GT1051" s="10"/>
      <c r="GU1051" s="10"/>
      <c r="GV1051" s="10"/>
      <c r="GW1051" s="10"/>
      <c r="GX1051" s="10"/>
      <c r="GY1051" s="10"/>
      <c r="GZ1051" s="10"/>
      <c r="HA1051" s="10"/>
      <c r="HB1051" s="10"/>
      <c r="HC1051" s="10"/>
      <c r="HD1051" s="10"/>
      <c r="HE1051" s="10"/>
      <c r="HF1051" s="10"/>
    </row>
    <row r="1052" spans="1:214" ht="25.5">
      <c r="A1052" s="71" t="s">
        <v>752</v>
      </c>
      <c r="B1052" s="7">
        <v>3102113</v>
      </c>
      <c r="C1052" s="7" t="s">
        <v>1257</v>
      </c>
      <c r="D1052" s="8">
        <v>0</v>
      </c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  <c r="FR1052" s="10"/>
      <c r="FS1052" s="10"/>
      <c r="FT1052" s="10"/>
      <c r="FU1052" s="10"/>
      <c r="FV1052" s="10"/>
      <c r="FW1052" s="10"/>
      <c r="FX1052" s="10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  <c r="GK1052" s="10"/>
      <c r="GL1052" s="10"/>
      <c r="GM1052" s="10"/>
      <c r="GN1052" s="10"/>
      <c r="GO1052" s="10"/>
      <c r="GP1052" s="10"/>
      <c r="GQ1052" s="10"/>
      <c r="GR1052" s="10"/>
      <c r="GS1052" s="10"/>
      <c r="GT1052" s="10"/>
      <c r="GU1052" s="10"/>
      <c r="GV1052" s="10"/>
      <c r="GW1052" s="10"/>
      <c r="GX1052" s="10"/>
      <c r="GY1052" s="10"/>
      <c r="GZ1052" s="10"/>
      <c r="HA1052" s="10"/>
      <c r="HB1052" s="10"/>
      <c r="HC1052" s="10"/>
      <c r="HD1052" s="10"/>
      <c r="HE1052" s="10"/>
      <c r="HF1052" s="10"/>
    </row>
    <row r="1053" spans="1:214" ht="25.5">
      <c r="A1053" s="71" t="s">
        <v>752</v>
      </c>
      <c r="B1053" s="7">
        <v>3102114</v>
      </c>
      <c r="C1053" s="7" t="s">
        <v>1258</v>
      </c>
      <c r="D1053" s="8">
        <v>0</v>
      </c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  <c r="FR1053" s="10"/>
      <c r="FS1053" s="10"/>
      <c r="FT1053" s="10"/>
      <c r="FU1053" s="10"/>
      <c r="FV1053" s="10"/>
      <c r="FW1053" s="10"/>
      <c r="FX1053" s="10"/>
      <c r="FY1053" s="10"/>
      <c r="FZ1053" s="10"/>
      <c r="GA1053" s="10"/>
      <c r="GB1053" s="10"/>
      <c r="GC1053" s="10"/>
      <c r="GD1053" s="10"/>
      <c r="GE1053" s="10"/>
      <c r="GF1053" s="10"/>
      <c r="GG1053" s="10"/>
      <c r="GH1053" s="10"/>
      <c r="GI1053" s="10"/>
      <c r="GJ1053" s="10"/>
      <c r="GK1053" s="10"/>
      <c r="GL1053" s="10"/>
      <c r="GM1053" s="10"/>
      <c r="GN1053" s="10"/>
      <c r="GO1053" s="10"/>
      <c r="GP1053" s="10"/>
      <c r="GQ1053" s="10"/>
      <c r="GR1053" s="10"/>
      <c r="GS1053" s="10"/>
      <c r="GT1053" s="10"/>
      <c r="GU1053" s="10"/>
      <c r="GV1053" s="10"/>
      <c r="GW1053" s="10"/>
      <c r="GX1053" s="10"/>
      <c r="GY1053" s="10"/>
      <c r="GZ1053" s="10"/>
      <c r="HA1053" s="10"/>
      <c r="HB1053" s="10"/>
      <c r="HC1053" s="10"/>
      <c r="HD1053" s="10"/>
      <c r="HE1053" s="10"/>
      <c r="HF1053" s="10"/>
    </row>
    <row r="1054" spans="1:214" ht="25.5">
      <c r="A1054" s="71" t="s">
        <v>752</v>
      </c>
      <c r="B1054" s="7">
        <v>3102115</v>
      </c>
      <c r="C1054" s="7" t="s">
        <v>1259</v>
      </c>
      <c r="D1054" s="8">
        <v>0</v>
      </c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  <c r="FR1054" s="10"/>
      <c r="FS1054" s="10"/>
      <c r="FT1054" s="10"/>
      <c r="FU1054" s="10"/>
      <c r="FV1054" s="10"/>
      <c r="FW1054" s="10"/>
      <c r="FX1054" s="10"/>
      <c r="FY1054" s="10"/>
      <c r="FZ1054" s="10"/>
      <c r="GA1054" s="10"/>
      <c r="GB1054" s="10"/>
      <c r="GC1054" s="10"/>
      <c r="GD1054" s="10"/>
      <c r="GE1054" s="10"/>
      <c r="GF1054" s="10"/>
      <c r="GG1054" s="10"/>
      <c r="GH1054" s="10"/>
      <c r="GI1054" s="10"/>
      <c r="GJ1054" s="10"/>
      <c r="GK1054" s="10"/>
      <c r="GL1054" s="10"/>
      <c r="GM1054" s="10"/>
      <c r="GN1054" s="10"/>
      <c r="GO1054" s="10"/>
      <c r="GP1054" s="10"/>
      <c r="GQ1054" s="10"/>
      <c r="GR1054" s="10"/>
      <c r="GS1054" s="10"/>
      <c r="GT1054" s="10"/>
      <c r="GU1054" s="10"/>
      <c r="GV1054" s="10"/>
      <c r="GW1054" s="10"/>
      <c r="GX1054" s="10"/>
      <c r="GY1054" s="10"/>
      <c r="GZ1054" s="10"/>
      <c r="HA1054" s="10"/>
      <c r="HB1054" s="10"/>
      <c r="HC1054" s="10"/>
      <c r="HD1054" s="10"/>
      <c r="HE1054" s="10"/>
      <c r="HF1054" s="10"/>
    </row>
    <row r="1055" spans="1:214" ht="38.25">
      <c r="A1055" s="4">
        <v>55</v>
      </c>
      <c r="B1055" s="5" t="s">
        <v>82</v>
      </c>
      <c r="C1055" s="4" t="s">
        <v>83</v>
      </c>
      <c r="D1055" s="6">
        <f>SUM(D1000,D1001)-SUM(D1030,D1031)</f>
        <v>127960178</v>
      </c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  <c r="FR1055" s="10"/>
      <c r="FS1055" s="10"/>
      <c r="FT1055" s="10"/>
      <c r="FU1055" s="10"/>
      <c r="FV1055" s="10"/>
      <c r="FW1055" s="10"/>
      <c r="FX1055" s="10"/>
      <c r="FY1055" s="10"/>
      <c r="FZ1055" s="10"/>
      <c r="GA1055" s="10"/>
      <c r="GB1055" s="10"/>
      <c r="GC1055" s="10"/>
      <c r="GD1055" s="10"/>
      <c r="GE1055" s="10"/>
      <c r="GF1055" s="10"/>
      <c r="GG1055" s="10"/>
      <c r="GH1055" s="10"/>
      <c r="GI1055" s="10"/>
      <c r="GJ1055" s="10"/>
      <c r="GK1055" s="10"/>
      <c r="GL1055" s="10"/>
      <c r="GM1055" s="10"/>
      <c r="GN1055" s="10"/>
      <c r="GO1055" s="10"/>
      <c r="GP1055" s="10"/>
      <c r="GQ1055" s="10"/>
      <c r="GR1055" s="10"/>
      <c r="GS1055" s="10"/>
      <c r="GT1055" s="10"/>
      <c r="GU1055" s="10"/>
      <c r="GV1055" s="10"/>
      <c r="GW1055" s="10"/>
      <c r="GX1055" s="10"/>
      <c r="GY1055" s="10"/>
      <c r="GZ1055" s="10"/>
      <c r="HA1055" s="10"/>
      <c r="HB1055" s="10"/>
      <c r="HC1055" s="10"/>
      <c r="HD1055" s="10"/>
      <c r="HE1055" s="10"/>
      <c r="HF1055" s="10"/>
    </row>
    <row r="1056" spans="1:214">
      <c r="A1056" s="4">
        <v>56</v>
      </c>
      <c r="B1056" s="5" t="s">
        <v>84</v>
      </c>
      <c r="C1056" s="4" t="s">
        <v>85</v>
      </c>
      <c r="D1056" s="6">
        <f>SUM(D1057:D1058)+SUM(D1059)+SUM(D1060:D1063)+SUM(D1064:D1075)</f>
        <v>20713009</v>
      </c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  <c r="FR1056" s="10"/>
      <c r="FS1056" s="10"/>
      <c r="FT1056" s="10"/>
      <c r="FU1056" s="10"/>
      <c r="FV1056" s="10"/>
      <c r="FW1056" s="10"/>
      <c r="FX1056" s="10"/>
      <c r="FY1056" s="10"/>
      <c r="FZ1056" s="10"/>
      <c r="GA1056" s="10"/>
      <c r="GB1056" s="10"/>
      <c r="GC1056" s="10"/>
      <c r="GD1056" s="10"/>
      <c r="GE1056" s="10"/>
      <c r="GF1056" s="10"/>
      <c r="GG1056" s="10"/>
      <c r="GH1056" s="10"/>
      <c r="GI1056" s="10"/>
      <c r="GJ1056" s="10"/>
      <c r="GK1056" s="10"/>
      <c r="GL1056" s="10"/>
      <c r="GM1056" s="10"/>
      <c r="GN1056" s="10"/>
      <c r="GO1056" s="10"/>
      <c r="GP1056" s="10"/>
      <c r="GQ1056" s="10"/>
      <c r="GR1056" s="10"/>
      <c r="GS1056" s="10"/>
      <c r="GT1056" s="10"/>
      <c r="GU1056" s="10"/>
      <c r="GV1056" s="10"/>
      <c r="GW1056" s="10"/>
      <c r="GX1056" s="10"/>
      <c r="GY1056" s="10"/>
      <c r="GZ1056" s="10"/>
      <c r="HA1056" s="10"/>
      <c r="HB1056" s="10"/>
      <c r="HC1056" s="10"/>
      <c r="HD1056" s="10"/>
      <c r="HE1056" s="10"/>
      <c r="HF1056" s="10"/>
    </row>
    <row r="1057" spans="1:215">
      <c r="A1057" s="71" t="s">
        <v>752</v>
      </c>
      <c r="B1057" s="7">
        <v>4500203</v>
      </c>
      <c r="C1057" s="7" t="s">
        <v>86</v>
      </c>
      <c r="D1057" s="8">
        <v>73150</v>
      </c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</row>
    <row r="1058" spans="1:215">
      <c r="A1058" s="71" t="s">
        <v>752</v>
      </c>
      <c r="B1058" s="7">
        <v>4500205</v>
      </c>
      <c r="C1058" s="7" t="s">
        <v>87</v>
      </c>
      <c r="D1058" s="8">
        <v>1989895</v>
      </c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  <c r="FR1058" s="10"/>
      <c r="FS1058" s="10"/>
      <c r="FT1058" s="10"/>
      <c r="FU1058" s="10"/>
      <c r="FV1058" s="10"/>
      <c r="FW1058" s="10"/>
      <c r="FX1058" s="10"/>
      <c r="FY1058" s="10"/>
      <c r="FZ1058" s="10"/>
      <c r="GA1058" s="10"/>
      <c r="GB1058" s="10"/>
      <c r="GC1058" s="10"/>
      <c r="GD1058" s="10"/>
      <c r="GE1058" s="10"/>
      <c r="GF1058" s="10"/>
      <c r="GG1058" s="10"/>
      <c r="GH1058" s="10"/>
      <c r="GI1058" s="10"/>
      <c r="GJ1058" s="10"/>
      <c r="GK1058" s="10"/>
      <c r="GL1058" s="10"/>
      <c r="GM1058" s="10"/>
      <c r="GN1058" s="10"/>
      <c r="GO1058" s="10"/>
      <c r="GP1058" s="10"/>
      <c r="GQ1058" s="10"/>
      <c r="GR1058" s="10"/>
      <c r="GS1058" s="10"/>
      <c r="GT1058" s="10"/>
      <c r="GU1058" s="10"/>
      <c r="GV1058" s="10"/>
      <c r="GW1058" s="10"/>
      <c r="GX1058" s="10"/>
      <c r="GY1058" s="10"/>
      <c r="GZ1058" s="10"/>
      <c r="HA1058" s="10"/>
      <c r="HB1058" s="10"/>
      <c r="HC1058" s="10"/>
      <c r="HD1058" s="10"/>
      <c r="HE1058" s="10"/>
      <c r="HF1058" s="10"/>
    </row>
    <row r="1059" spans="1:215">
      <c r="A1059" s="71" t="s">
        <v>752</v>
      </c>
      <c r="B1059" s="7">
        <v>4500211</v>
      </c>
      <c r="C1059" s="7" t="s">
        <v>88</v>
      </c>
      <c r="D1059" s="8">
        <v>4936571</v>
      </c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  <c r="FR1059" s="10"/>
      <c r="FS1059" s="10"/>
      <c r="FT1059" s="10"/>
      <c r="FU1059" s="10"/>
      <c r="FV1059" s="10"/>
      <c r="FW1059" s="10"/>
      <c r="FX1059" s="10"/>
      <c r="FY1059" s="10"/>
      <c r="FZ1059" s="10"/>
      <c r="GA1059" s="10"/>
      <c r="GB1059" s="10"/>
      <c r="GC1059" s="10"/>
      <c r="GD1059" s="10"/>
      <c r="GE1059" s="10"/>
      <c r="GF1059" s="10"/>
      <c r="GG1059" s="10"/>
      <c r="GH1059" s="10"/>
      <c r="GI1059" s="10"/>
      <c r="GJ1059" s="10"/>
      <c r="GK1059" s="10"/>
      <c r="GL1059" s="10"/>
      <c r="GM1059" s="10"/>
      <c r="GN1059" s="10"/>
      <c r="GO1059" s="10"/>
      <c r="GP1059" s="10"/>
      <c r="GQ1059" s="10"/>
      <c r="GR1059" s="10"/>
      <c r="GS1059" s="10"/>
      <c r="GT1059" s="10"/>
      <c r="GU1059" s="10"/>
      <c r="GV1059" s="10"/>
      <c r="GW1059" s="10"/>
      <c r="GX1059" s="10"/>
      <c r="GY1059" s="10"/>
      <c r="GZ1059" s="10"/>
      <c r="HA1059" s="10"/>
      <c r="HB1059" s="10"/>
      <c r="HC1059" s="10"/>
      <c r="HD1059" s="10"/>
      <c r="HE1059" s="10"/>
      <c r="HF1059" s="10"/>
    </row>
    <row r="1060" spans="1:215">
      <c r="A1060" s="71" t="s">
        <v>752</v>
      </c>
      <c r="B1060" s="7">
        <v>4500244</v>
      </c>
      <c r="C1060" s="7" t="s">
        <v>89</v>
      </c>
      <c r="D1060" s="8">
        <v>1064282</v>
      </c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  <c r="FR1060" s="10"/>
      <c r="FS1060" s="10"/>
      <c r="FT1060" s="10"/>
      <c r="FU1060" s="10"/>
      <c r="FV1060" s="10"/>
      <c r="FW1060" s="10"/>
      <c r="FX1060" s="10"/>
      <c r="FY1060" s="10"/>
      <c r="FZ1060" s="10"/>
      <c r="GA1060" s="10"/>
      <c r="GB1060" s="10"/>
      <c r="GC1060" s="10"/>
      <c r="GD1060" s="10"/>
      <c r="GE1060" s="10"/>
      <c r="GF1060" s="10"/>
      <c r="GG1060" s="10"/>
      <c r="GH1060" s="10"/>
      <c r="GI1060" s="10"/>
      <c r="GJ1060" s="10"/>
      <c r="GK1060" s="10"/>
      <c r="GL1060" s="10"/>
      <c r="GM1060" s="10"/>
      <c r="GN1060" s="10"/>
      <c r="GO1060" s="10"/>
      <c r="GP1060" s="10"/>
      <c r="GQ1060" s="10"/>
      <c r="GR1060" s="10"/>
      <c r="GS1060" s="10"/>
      <c r="GT1060" s="10"/>
      <c r="GU1060" s="10"/>
      <c r="GV1060" s="10"/>
      <c r="GW1060" s="10"/>
      <c r="GX1060" s="10"/>
      <c r="GY1060" s="10"/>
      <c r="GZ1060" s="10"/>
      <c r="HA1060" s="10"/>
      <c r="HB1060" s="10"/>
      <c r="HC1060" s="10"/>
      <c r="HD1060" s="10"/>
      <c r="HE1060" s="10"/>
      <c r="HF1060" s="10"/>
    </row>
    <row r="1061" spans="1:215">
      <c r="A1061" s="71" t="s">
        <v>752</v>
      </c>
      <c r="B1061" s="7">
        <v>4500245</v>
      </c>
      <c r="C1061" s="7" t="s">
        <v>90</v>
      </c>
      <c r="D1061" s="8">
        <v>707015</v>
      </c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  <c r="FR1061" s="10"/>
      <c r="FS1061" s="10"/>
      <c r="FT1061" s="10"/>
      <c r="FU1061" s="10"/>
      <c r="FV1061" s="10"/>
      <c r="FW1061" s="10"/>
      <c r="FX1061" s="10"/>
      <c r="FY1061" s="10"/>
      <c r="FZ1061" s="10"/>
      <c r="GA1061" s="10"/>
      <c r="GB1061" s="10"/>
      <c r="GC1061" s="10"/>
      <c r="GD1061" s="10"/>
      <c r="GE1061" s="10"/>
      <c r="GF1061" s="10"/>
      <c r="GG1061" s="10"/>
      <c r="GH1061" s="10"/>
      <c r="GI1061" s="10"/>
      <c r="GJ1061" s="10"/>
      <c r="GK1061" s="10"/>
      <c r="GL1061" s="10"/>
      <c r="GM1061" s="10"/>
      <c r="GN1061" s="10"/>
      <c r="GO1061" s="10"/>
      <c r="GP1061" s="10"/>
      <c r="GQ1061" s="10"/>
      <c r="GR1061" s="10"/>
      <c r="GS1061" s="10"/>
      <c r="GT1061" s="10"/>
      <c r="GU1061" s="10"/>
      <c r="GV1061" s="10"/>
      <c r="GW1061" s="10"/>
      <c r="GX1061" s="10"/>
      <c r="GY1061" s="10"/>
      <c r="GZ1061" s="10"/>
      <c r="HA1061" s="10"/>
      <c r="HB1061" s="10"/>
      <c r="HC1061" s="10"/>
      <c r="HD1061" s="10"/>
      <c r="HE1061" s="10"/>
      <c r="HF1061" s="10"/>
    </row>
    <row r="1062" spans="1:215">
      <c r="A1062" s="71" t="s">
        <v>752</v>
      </c>
      <c r="B1062" s="7">
        <v>4500246</v>
      </c>
      <c r="C1062" s="7" t="s">
        <v>91</v>
      </c>
      <c r="D1062" s="8">
        <v>0</v>
      </c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  <c r="FR1062" s="10"/>
      <c r="FS1062" s="10"/>
      <c r="FT1062" s="10"/>
      <c r="FU1062" s="10"/>
      <c r="FV1062" s="10"/>
      <c r="FW1062" s="10"/>
      <c r="FX1062" s="10"/>
      <c r="FY1062" s="10"/>
      <c r="FZ1062" s="10"/>
      <c r="GA1062" s="10"/>
      <c r="GB1062" s="10"/>
      <c r="GC1062" s="10"/>
      <c r="GD1062" s="10"/>
      <c r="GE1062" s="10"/>
      <c r="GF1062" s="10"/>
      <c r="GG1062" s="10"/>
      <c r="GH1062" s="10"/>
      <c r="GI1062" s="10"/>
      <c r="GJ1062" s="10"/>
      <c r="GK1062" s="10"/>
      <c r="GL1062" s="10"/>
      <c r="GM1062" s="10"/>
      <c r="GN1062" s="10"/>
      <c r="GO1062" s="10"/>
      <c r="GP1062" s="10"/>
      <c r="GQ1062" s="10"/>
      <c r="GR1062" s="10"/>
      <c r="GS1062" s="10"/>
      <c r="GT1062" s="10"/>
      <c r="GU1062" s="10"/>
      <c r="GV1062" s="10"/>
      <c r="GW1062" s="10"/>
      <c r="GX1062" s="10"/>
      <c r="GY1062" s="10"/>
      <c r="GZ1062" s="10"/>
      <c r="HA1062" s="10"/>
      <c r="HB1062" s="10"/>
      <c r="HC1062" s="10"/>
      <c r="HD1062" s="10"/>
      <c r="HE1062" s="10"/>
      <c r="HF1062" s="10"/>
    </row>
    <row r="1063" spans="1:215" s="10" customFormat="1">
      <c r="A1063" s="71" t="s">
        <v>752</v>
      </c>
      <c r="B1063" s="7">
        <v>4500249</v>
      </c>
      <c r="C1063" s="7" t="s">
        <v>92</v>
      </c>
      <c r="D1063" s="8">
        <v>645632</v>
      </c>
      <c r="HG1063" s="15"/>
    </row>
    <row r="1064" spans="1:215" s="10" customFormat="1" ht="25.5">
      <c r="A1064" s="71" t="s">
        <v>752</v>
      </c>
      <c r="B1064" s="7">
        <v>4500264</v>
      </c>
      <c r="C1064" s="7" t="s">
        <v>93</v>
      </c>
      <c r="D1064" s="8">
        <v>6547</v>
      </c>
      <c r="HG1064" s="15"/>
    </row>
    <row r="1065" spans="1:215" s="10" customFormat="1" ht="25.5">
      <c r="A1065" s="71" t="s">
        <v>752</v>
      </c>
      <c r="B1065" s="14">
        <v>4500253</v>
      </c>
      <c r="C1065" s="7" t="s">
        <v>1080</v>
      </c>
      <c r="D1065" s="8">
        <v>0</v>
      </c>
      <c r="HG1065" s="15"/>
    </row>
    <row r="1066" spans="1:215" s="10" customFormat="1" ht="25.5">
      <c r="A1066" s="71" t="s">
        <v>752</v>
      </c>
      <c r="B1066" s="14">
        <v>4500254</v>
      </c>
      <c r="C1066" s="7" t="s">
        <v>1081</v>
      </c>
      <c r="D1066" s="8">
        <v>0</v>
      </c>
      <c r="HG1066" s="15"/>
    </row>
    <row r="1067" spans="1:215" s="10" customFormat="1" ht="25.5">
      <c r="A1067" s="71" t="s">
        <v>752</v>
      </c>
      <c r="B1067" s="14">
        <v>4501201</v>
      </c>
      <c r="C1067" s="7" t="s">
        <v>1082</v>
      </c>
      <c r="D1067" s="8">
        <v>1655670</v>
      </c>
      <c r="HG1067" s="15"/>
    </row>
    <row r="1068" spans="1:215" s="10" customFormat="1" ht="25.5">
      <c r="A1068" s="71" t="s">
        <v>752</v>
      </c>
      <c r="B1068" s="14">
        <v>4501202</v>
      </c>
      <c r="C1068" s="7" t="s">
        <v>1083</v>
      </c>
      <c r="D1068" s="8">
        <v>0</v>
      </c>
      <c r="HG1068" s="15"/>
    </row>
    <row r="1069" spans="1:215" s="10" customFormat="1" ht="25.5">
      <c r="A1069" s="71" t="s">
        <v>752</v>
      </c>
      <c r="B1069" s="14">
        <v>4501203</v>
      </c>
      <c r="C1069" s="7" t="s">
        <v>1084</v>
      </c>
      <c r="D1069" s="8">
        <v>0</v>
      </c>
      <c r="HG1069" s="15"/>
    </row>
    <row r="1070" spans="1:215" s="10" customFormat="1" ht="25.5">
      <c r="A1070" s="71" t="s">
        <v>752</v>
      </c>
      <c r="B1070" s="14">
        <v>4501207</v>
      </c>
      <c r="C1070" s="7" t="s">
        <v>1085</v>
      </c>
      <c r="D1070" s="8">
        <v>9634247</v>
      </c>
      <c r="HG1070" s="15"/>
    </row>
    <row r="1071" spans="1:215" s="10" customFormat="1" ht="25.5">
      <c r="A1071" s="71" t="s">
        <v>752</v>
      </c>
      <c r="B1071" s="14">
        <v>4501208</v>
      </c>
      <c r="C1071" s="7" t="s">
        <v>1086</v>
      </c>
      <c r="D1071" s="8">
        <v>0</v>
      </c>
      <c r="HG1071" s="15"/>
    </row>
    <row r="1072" spans="1:215" s="10" customFormat="1" ht="25.5">
      <c r="A1072" s="71" t="s">
        <v>752</v>
      </c>
      <c r="B1072" s="14">
        <v>4501209</v>
      </c>
      <c r="C1072" s="7" t="s">
        <v>1087</v>
      </c>
      <c r="D1072" s="8">
        <v>0</v>
      </c>
      <c r="HG1072" s="15"/>
    </row>
    <row r="1073" spans="1:215" s="10" customFormat="1" ht="25.5">
      <c r="A1073" s="71" t="s">
        <v>752</v>
      </c>
      <c r="B1073" s="14">
        <v>4501213</v>
      </c>
      <c r="C1073" s="7" t="s">
        <v>1088</v>
      </c>
      <c r="D1073" s="8">
        <v>0</v>
      </c>
      <c r="HG1073" s="15"/>
    </row>
    <row r="1074" spans="1:215" ht="25.5">
      <c r="A1074" s="71" t="s">
        <v>752</v>
      </c>
      <c r="B1074" s="14">
        <v>4501214</v>
      </c>
      <c r="C1074" s="7" t="s">
        <v>1089</v>
      </c>
      <c r="D1074" s="8">
        <v>0</v>
      </c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10"/>
      <c r="FO1074" s="10"/>
      <c r="FP1074" s="10"/>
      <c r="FQ1074" s="10"/>
      <c r="FR1074" s="10"/>
      <c r="FS1074" s="10"/>
      <c r="FT1074" s="10"/>
      <c r="FU1074" s="10"/>
      <c r="FV1074" s="10"/>
      <c r="FW1074" s="10"/>
      <c r="FX1074" s="10"/>
      <c r="FY1074" s="10"/>
      <c r="FZ1074" s="10"/>
      <c r="GA1074" s="10"/>
      <c r="GB1074" s="10"/>
      <c r="GC1074" s="10"/>
      <c r="GD1074" s="10"/>
      <c r="GE1074" s="10"/>
      <c r="GF1074" s="10"/>
      <c r="GG1074" s="10"/>
      <c r="GH1074" s="10"/>
      <c r="GI1074" s="10"/>
      <c r="GJ1074" s="10"/>
      <c r="GK1074" s="10"/>
      <c r="GL1074" s="10"/>
      <c r="GM1074" s="10"/>
      <c r="GN1074" s="10"/>
      <c r="GO1074" s="10"/>
      <c r="GP1074" s="10"/>
      <c r="GQ1074" s="10"/>
      <c r="GR1074" s="10"/>
      <c r="GS1074" s="10"/>
      <c r="GT1074" s="10"/>
      <c r="GU1074" s="10"/>
      <c r="GV1074" s="10"/>
      <c r="GW1074" s="10"/>
      <c r="GX1074" s="10"/>
      <c r="GY1074" s="10"/>
      <c r="GZ1074" s="10"/>
      <c r="HA1074" s="10"/>
      <c r="HB1074" s="10"/>
      <c r="HC1074" s="10"/>
      <c r="HD1074" s="10"/>
      <c r="HE1074" s="10"/>
      <c r="HF1074" s="10"/>
    </row>
    <row r="1075" spans="1:215" ht="25.5">
      <c r="A1075" s="71" t="s">
        <v>752</v>
      </c>
      <c r="B1075" s="14">
        <v>4501215</v>
      </c>
      <c r="C1075" s="7" t="s">
        <v>1090</v>
      </c>
      <c r="D1075" s="8">
        <v>0</v>
      </c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10"/>
      <c r="FO1075" s="10"/>
      <c r="FP1075" s="10"/>
      <c r="FQ1075" s="10"/>
      <c r="FR1075" s="10"/>
      <c r="FS1075" s="10"/>
      <c r="FT1075" s="10"/>
      <c r="FU1075" s="10"/>
      <c r="FV1075" s="10"/>
      <c r="FW1075" s="10"/>
      <c r="FX1075" s="10"/>
      <c r="FY1075" s="10"/>
      <c r="FZ1075" s="10"/>
      <c r="GA1075" s="10"/>
      <c r="GB1075" s="10"/>
      <c r="GC1075" s="10"/>
      <c r="GD1075" s="10"/>
      <c r="GE1075" s="10"/>
      <c r="GF1075" s="10"/>
      <c r="GG1075" s="10"/>
      <c r="GH1075" s="10"/>
      <c r="GI1075" s="10"/>
      <c r="GJ1075" s="10"/>
      <c r="GK1075" s="10"/>
      <c r="GL1075" s="10"/>
      <c r="GM1075" s="10"/>
      <c r="GN1075" s="10"/>
      <c r="GO1075" s="10"/>
      <c r="GP1075" s="10"/>
      <c r="GQ1075" s="10"/>
      <c r="GR1075" s="10"/>
      <c r="GS1075" s="10"/>
      <c r="GT1075" s="10"/>
      <c r="GU1075" s="10"/>
      <c r="GV1075" s="10"/>
      <c r="GW1075" s="10"/>
      <c r="GX1075" s="10"/>
      <c r="GY1075" s="10"/>
      <c r="GZ1075" s="10"/>
      <c r="HA1075" s="10"/>
      <c r="HB1075" s="10"/>
      <c r="HC1075" s="10"/>
      <c r="HD1075" s="10"/>
      <c r="HE1075" s="10"/>
      <c r="HF1075" s="10"/>
    </row>
    <row r="1076" spans="1:215">
      <c r="A1076" s="4">
        <v>57</v>
      </c>
      <c r="B1076" s="5" t="s">
        <v>1091</v>
      </c>
      <c r="C1076" s="4" t="s">
        <v>1092</v>
      </c>
      <c r="D1076" s="6">
        <f>D1077+D1086</f>
        <v>11874373</v>
      </c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10"/>
      <c r="FO1076" s="10"/>
      <c r="FP1076" s="10"/>
      <c r="FQ1076" s="10"/>
      <c r="FR1076" s="10"/>
      <c r="FS1076" s="10"/>
      <c r="FT1076" s="10"/>
      <c r="FU1076" s="10"/>
      <c r="FV1076" s="10"/>
      <c r="FW1076" s="10"/>
      <c r="FX1076" s="10"/>
      <c r="FY1076" s="10"/>
      <c r="FZ1076" s="10"/>
      <c r="GA1076" s="10"/>
      <c r="GB1076" s="10"/>
      <c r="GC1076" s="10"/>
      <c r="GD1076" s="10"/>
      <c r="GE1076" s="10"/>
      <c r="GF1076" s="10"/>
      <c r="GG1076" s="10"/>
      <c r="GH1076" s="10"/>
      <c r="GI1076" s="10"/>
      <c r="GJ1076" s="10"/>
      <c r="GK1076" s="10"/>
      <c r="GL1076" s="10"/>
      <c r="GM1076" s="10"/>
      <c r="GN1076" s="10"/>
      <c r="GO1076" s="10"/>
      <c r="GP1076" s="10"/>
      <c r="GQ1076" s="10"/>
      <c r="GR1076" s="10"/>
      <c r="GS1076" s="10"/>
      <c r="GT1076" s="10"/>
      <c r="GU1076" s="10"/>
      <c r="GV1076" s="10"/>
      <c r="GW1076" s="10"/>
      <c r="GX1076" s="10"/>
      <c r="GY1076" s="10"/>
      <c r="GZ1076" s="10"/>
      <c r="HA1076" s="10"/>
      <c r="HB1076" s="10"/>
      <c r="HC1076" s="10"/>
      <c r="HD1076" s="10"/>
      <c r="HE1076" s="10"/>
      <c r="HF1076" s="10"/>
    </row>
    <row r="1077" spans="1:215" ht="25.5">
      <c r="A1077" s="4" t="s">
        <v>751</v>
      </c>
      <c r="B1077" s="5" t="s">
        <v>1093</v>
      </c>
      <c r="C1077" s="5" t="s">
        <v>1094</v>
      </c>
      <c r="D1077" s="6">
        <f>SUM(D1078:D1085)</f>
        <v>11874373</v>
      </c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10"/>
      <c r="FO1077" s="10"/>
      <c r="FP1077" s="10"/>
      <c r="FQ1077" s="10"/>
      <c r="FR1077" s="10"/>
      <c r="FS1077" s="10"/>
      <c r="FT1077" s="10"/>
      <c r="FU1077" s="10"/>
      <c r="FV1077" s="10"/>
      <c r="FW1077" s="10"/>
      <c r="FX1077" s="10"/>
      <c r="FY1077" s="10"/>
      <c r="FZ1077" s="10"/>
      <c r="GA1077" s="10"/>
      <c r="GB1077" s="10"/>
      <c r="GC1077" s="10"/>
      <c r="GD1077" s="10"/>
      <c r="GE1077" s="10"/>
      <c r="GF1077" s="10"/>
      <c r="GG1077" s="10"/>
      <c r="GH1077" s="10"/>
      <c r="GI1077" s="10"/>
      <c r="GJ1077" s="10"/>
      <c r="GK1077" s="10"/>
      <c r="GL1077" s="10"/>
      <c r="GM1077" s="10"/>
      <c r="GN1077" s="10"/>
      <c r="GO1077" s="10"/>
      <c r="GP1077" s="10"/>
      <c r="GQ1077" s="10"/>
      <c r="GR1077" s="10"/>
      <c r="GS1077" s="10"/>
      <c r="GT1077" s="10"/>
      <c r="GU1077" s="10"/>
      <c r="GV1077" s="10"/>
      <c r="GW1077" s="10"/>
      <c r="GX1077" s="10"/>
      <c r="GY1077" s="10"/>
      <c r="GZ1077" s="10"/>
      <c r="HA1077" s="10"/>
      <c r="HB1077" s="10"/>
      <c r="HC1077" s="10"/>
      <c r="HD1077" s="10"/>
      <c r="HE1077" s="10"/>
      <c r="HF1077" s="10"/>
    </row>
    <row r="1078" spans="1:215">
      <c r="A1078" s="71" t="s">
        <v>752</v>
      </c>
      <c r="B1078" s="7">
        <v>4500503</v>
      </c>
      <c r="C1078" s="7" t="s">
        <v>1095</v>
      </c>
      <c r="D1078" s="8">
        <v>560321</v>
      </c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  <c r="FR1078" s="10"/>
      <c r="FS1078" s="10"/>
      <c r="FT1078" s="10"/>
      <c r="FU1078" s="10"/>
      <c r="FV1078" s="10"/>
      <c r="FW1078" s="10"/>
      <c r="FX1078" s="10"/>
      <c r="FY1078" s="10"/>
      <c r="FZ1078" s="10"/>
      <c r="GA1078" s="10"/>
      <c r="GB1078" s="10"/>
      <c r="GC1078" s="10"/>
      <c r="GD1078" s="10"/>
      <c r="GE1078" s="10"/>
      <c r="GF1078" s="10"/>
      <c r="GG1078" s="10"/>
      <c r="GH1078" s="10"/>
      <c r="GI1078" s="10"/>
      <c r="GJ1078" s="10"/>
      <c r="GK1078" s="10"/>
      <c r="GL1078" s="10"/>
      <c r="GM1078" s="10"/>
      <c r="GN1078" s="10"/>
      <c r="GO1078" s="10"/>
      <c r="GP1078" s="10"/>
      <c r="GQ1078" s="10"/>
      <c r="GR1078" s="10"/>
      <c r="GS1078" s="10"/>
      <c r="GT1078" s="10"/>
      <c r="GU1078" s="10"/>
      <c r="GV1078" s="10"/>
      <c r="GW1078" s="10"/>
      <c r="GX1078" s="10"/>
      <c r="GY1078" s="10"/>
      <c r="GZ1078" s="10"/>
      <c r="HA1078" s="10"/>
      <c r="HB1078" s="10"/>
      <c r="HC1078" s="10"/>
      <c r="HD1078" s="10"/>
      <c r="HE1078" s="10"/>
      <c r="HF1078" s="10"/>
    </row>
    <row r="1079" spans="1:215">
      <c r="A1079" s="71" t="s">
        <v>752</v>
      </c>
      <c r="B1079" s="7">
        <v>4500504</v>
      </c>
      <c r="C1079" s="7" t="s">
        <v>293</v>
      </c>
      <c r="D1079" s="8">
        <v>2035535</v>
      </c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10"/>
      <c r="FO1079" s="10"/>
      <c r="FP1079" s="10"/>
      <c r="FQ1079" s="10"/>
      <c r="FR1079" s="10"/>
      <c r="FS1079" s="10"/>
      <c r="FT1079" s="10"/>
      <c r="FU1079" s="10"/>
      <c r="FV1079" s="10"/>
      <c r="FW1079" s="10"/>
      <c r="FX1079" s="10"/>
      <c r="FY1079" s="10"/>
      <c r="FZ1079" s="10"/>
      <c r="GA1079" s="10"/>
      <c r="GB1079" s="10"/>
      <c r="GC1079" s="10"/>
      <c r="GD1079" s="10"/>
      <c r="GE1079" s="10"/>
      <c r="GF1079" s="10"/>
      <c r="GG1079" s="10"/>
      <c r="GH1079" s="10"/>
      <c r="GI1079" s="10"/>
      <c r="GJ1079" s="10"/>
      <c r="GK1079" s="10"/>
      <c r="GL1079" s="10"/>
      <c r="GM1079" s="10"/>
      <c r="GN1079" s="10"/>
      <c r="GO1079" s="10"/>
      <c r="GP1079" s="10"/>
      <c r="GQ1079" s="10"/>
      <c r="GR1079" s="10"/>
      <c r="GS1079" s="10"/>
      <c r="GT1079" s="10"/>
      <c r="GU1079" s="10"/>
      <c r="GV1079" s="10"/>
      <c r="GW1079" s="10"/>
      <c r="GX1079" s="10"/>
      <c r="GY1079" s="10"/>
      <c r="GZ1079" s="10"/>
      <c r="HA1079" s="10"/>
      <c r="HB1079" s="10"/>
      <c r="HC1079" s="10"/>
      <c r="HD1079" s="10"/>
      <c r="HE1079" s="10"/>
      <c r="HF1079" s="10"/>
    </row>
    <row r="1080" spans="1:215">
      <c r="A1080" s="71" t="s">
        <v>752</v>
      </c>
      <c r="B1080" s="7">
        <v>4500505</v>
      </c>
      <c r="C1080" s="7" t="s">
        <v>294</v>
      </c>
      <c r="D1080" s="8">
        <v>4592733</v>
      </c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10"/>
      <c r="FO1080" s="10"/>
      <c r="FP1080" s="10"/>
      <c r="FQ1080" s="10"/>
      <c r="FR1080" s="10"/>
      <c r="FS1080" s="10"/>
      <c r="FT1080" s="10"/>
      <c r="FU1080" s="10"/>
      <c r="FV1080" s="10"/>
      <c r="FW1080" s="10"/>
      <c r="FX1080" s="10"/>
      <c r="FY1080" s="10"/>
      <c r="FZ1080" s="10"/>
      <c r="GA1080" s="10"/>
      <c r="GB1080" s="10"/>
      <c r="GC1080" s="10"/>
      <c r="GD1080" s="10"/>
      <c r="GE1080" s="10"/>
      <c r="GF1080" s="10"/>
      <c r="GG1080" s="10"/>
      <c r="GH1080" s="10"/>
      <c r="GI1080" s="10"/>
      <c r="GJ1080" s="10"/>
      <c r="GK1080" s="10"/>
      <c r="GL1080" s="10"/>
      <c r="GM1080" s="10"/>
      <c r="GN1080" s="10"/>
      <c r="GO1080" s="10"/>
      <c r="GP1080" s="10"/>
      <c r="GQ1080" s="10"/>
      <c r="GR1080" s="10"/>
      <c r="GS1080" s="10"/>
      <c r="GT1080" s="10"/>
      <c r="GU1080" s="10"/>
      <c r="GV1080" s="10"/>
      <c r="GW1080" s="10"/>
      <c r="GX1080" s="10"/>
      <c r="GY1080" s="10"/>
      <c r="GZ1080" s="10"/>
      <c r="HA1080" s="10"/>
      <c r="HB1080" s="10"/>
      <c r="HC1080" s="10"/>
      <c r="HD1080" s="10"/>
      <c r="HE1080" s="10"/>
      <c r="HF1080" s="10"/>
    </row>
    <row r="1081" spans="1:215">
      <c r="A1081" s="71" t="s">
        <v>752</v>
      </c>
      <c r="B1081" s="7">
        <v>4500506</v>
      </c>
      <c r="C1081" s="7" t="s">
        <v>295</v>
      </c>
      <c r="D1081" s="8">
        <v>0</v>
      </c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10"/>
      <c r="FO1081" s="10"/>
      <c r="FP1081" s="10"/>
      <c r="FQ1081" s="10"/>
      <c r="FR1081" s="10"/>
      <c r="FS1081" s="10"/>
      <c r="FT1081" s="10"/>
      <c r="FU1081" s="10"/>
      <c r="FV1081" s="10"/>
      <c r="FW1081" s="10"/>
      <c r="FX1081" s="10"/>
      <c r="FY1081" s="10"/>
      <c r="FZ1081" s="10"/>
      <c r="GA1081" s="10"/>
      <c r="GB1081" s="10"/>
      <c r="GC1081" s="10"/>
      <c r="GD1081" s="10"/>
      <c r="GE1081" s="10"/>
      <c r="GF1081" s="10"/>
      <c r="GG1081" s="10"/>
      <c r="GH1081" s="10"/>
      <c r="GI1081" s="10"/>
      <c r="GJ1081" s="10"/>
      <c r="GK1081" s="10"/>
      <c r="GL1081" s="10"/>
      <c r="GM1081" s="10"/>
      <c r="GN1081" s="10"/>
      <c r="GO1081" s="10"/>
      <c r="GP1081" s="10"/>
      <c r="GQ1081" s="10"/>
      <c r="GR1081" s="10"/>
      <c r="GS1081" s="10"/>
      <c r="GT1081" s="10"/>
      <c r="GU1081" s="10"/>
      <c r="GV1081" s="10"/>
      <c r="GW1081" s="10"/>
      <c r="GX1081" s="10"/>
      <c r="GY1081" s="10"/>
      <c r="GZ1081" s="10"/>
      <c r="HA1081" s="10"/>
      <c r="HB1081" s="10"/>
      <c r="HC1081" s="10"/>
      <c r="HD1081" s="10"/>
      <c r="HE1081" s="10"/>
      <c r="HF1081" s="10"/>
    </row>
    <row r="1082" spans="1:215">
      <c r="A1082" s="71" t="s">
        <v>752</v>
      </c>
      <c r="B1082" s="7">
        <v>4500507</v>
      </c>
      <c r="C1082" s="7" t="s">
        <v>296</v>
      </c>
      <c r="D1082" s="8">
        <v>289123</v>
      </c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0"/>
      <c r="FZ1082" s="10"/>
      <c r="GA1082" s="10"/>
      <c r="GB1082" s="10"/>
      <c r="GC1082" s="10"/>
      <c r="GD1082" s="10"/>
      <c r="GE1082" s="10"/>
      <c r="GF1082" s="10"/>
      <c r="GG1082" s="10"/>
      <c r="GH1082" s="10"/>
      <c r="GI1082" s="10"/>
      <c r="GJ1082" s="10"/>
      <c r="GK1082" s="10"/>
      <c r="GL1082" s="10"/>
      <c r="GM1082" s="10"/>
      <c r="GN1082" s="10"/>
      <c r="GO1082" s="10"/>
      <c r="GP1082" s="10"/>
      <c r="GQ1082" s="10"/>
      <c r="GR1082" s="10"/>
      <c r="GS1082" s="10"/>
      <c r="GT1082" s="10"/>
      <c r="GU1082" s="10"/>
      <c r="GV1082" s="10"/>
      <c r="GW1082" s="10"/>
      <c r="GX1082" s="10"/>
      <c r="GY1082" s="10"/>
      <c r="GZ1082" s="10"/>
      <c r="HA1082" s="10"/>
      <c r="HB1082" s="10"/>
      <c r="HC1082" s="10"/>
      <c r="HD1082" s="10"/>
      <c r="HE1082" s="10"/>
      <c r="HF1082" s="10"/>
    </row>
    <row r="1083" spans="1:215">
      <c r="A1083" s="71" t="s">
        <v>752</v>
      </c>
      <c r="B1083" s="7">
        <v>4500508</v>
      </c>
      <c r="C1083" s="7" t="s">
        <v>1072</v>
      </c>
      <c r="D1083" s="8">
        <v>4396661</v>
      </c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10"/>
      <c r="FO1083" s="10"/>
      <c r="FP1083" s="10"/>
      <c r="FQ1083" s="10"/>
      <c r="FR1083" s="10"/>
      <c r="FS1083" s="10"/>
      <c r="FT1083" s="10"/>
      <c r="FU1083" s="10"/>
      <c r="FV1083" s="10"/>
      <c r="FW1083" s="10"/>
      <c r="FX1083" s="10"/>
      <c r="FY1083" s="10"/>
      <c r="FZ1083" s="10"/>
      <c r="GA1083" s="10"/>
      <c r="GB1083" s="10"/>
      <c r="GC1083" s="10"/>
      <c r="GD1083" s="10"/>
      <c r="GE1083" s="10"/>
      <c r="GF1083" s="10"/>
      <c r="GG1083" s="10"/>
      <c r="GH1083" s="10"/>
      <c r="GI1083" s="10"/>
      <c r="GJ1083" s="10"/>
      <c r="GK1083" s="10"/>
      <c r="GL1083" s="10"/>
      <c r="GM1083" s="10"/>
      <c r="GN1083" s="10"/>
      <c r="GO1083" s="10"/>
      <c r="GP1083" s="10"/>
      <c r="GQ1083" s="10"/>
      <c r="GR1083" s="10"/>
      <c r="GS1083" s="10"/>
      <c r="GT1083" s="10"/>
      <c r="GU1083" s="10"/>
      <c r="GV1083" s="10"/>
      <c r="GW1083" s="10"/>
      <c r="GX1083" s="10"/>
      <c r="GY1083" s="10"/>
      <c r="GZ1083" s="10"/>
      <c r="HA1083" s="10"/>
      <c r="HB1083" s="10"/>
      <c r="HC1083" s="10"/>
      <c r="HD1083" s="10"/>
      <c r="HE1083" s="10"/>
      <c r="HF1083" s="10"/>
    </row>
    <row r="1084" spans="1:215">
      <c r="A1084" s="71" t="s">
        <v>752</v>
      </c>
      <c r="B1084" s="7">
        <v>4500509</v>
      </c>
      <c r="C1084" s="7" t="s">
        <v>1073</v>
      </c>
      <c r="D1084" s="8">
        <v>0</v>
      </c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0"/>
      <c r="FZ1084" s="10"/>
      <c r="GA1084" s="10"/>
      <c r="GB1084" s="10"/>
      <c r="GC1084" s="10"/>
      <c r="GD1084" s="10"/>
      <c r="GE1084" s="10"/>
      <c r="GF1084" s="10"/>
      <c r="GG1084" s="10"/>
      <c r="GH1084" s="10"/>
      <c r="GI1084" s="10"/>
      <c r="GJ1084" s="10"/>
      <c r="GK1084" s="10"/>
      <c r="GL1084" s="10"/>
      <c r="GM1084" s="10"/>
      <c r="GN1084" s="10"/>
      <c r="GO1084" s="10"/>
      <c r="GP1084" s="10"/>
      <c r="GQ1084" s="10"/>
      <c r="GR1084" s="10"/>
      <c r="GS1084" s="10"/>
      <c r="GT1084" s="10"/>
      <c r="GU1084" s="10"/>
      <c r="GV1084" s="10"/>
      <c r="GW1084" s="10"/>
      <c r="GX1084" s="10"/>
      <c r="GY1084" s="10"/>
      <c r="GZ1084" s="10"/>
      <c r="HA1084" s="10"/>
      <c r="HB1084" s="10"/>
      <c r="HC1084" s="10"/>
      <c r="HD1084" s="10"/>
      <c r="HE1084" s="10"/>
      <c r="HF1084" s="10"/>
    </row>
    <row r="1085" spans="1:215">
      <c r="A1085" s="71" t="s">
        <v>752</v>
      </c>
      <c r="B1085" s="7">
        <v>4500510</v>
      </c>
      <c r="C1085" s="7" t="s">
        <v>1074</v>
      </c>
      <c r="D1085" s="8">
        <v>0</v>
      </c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0"/>
      <c r="FZ1085" s="10"/>
      <c r="GA1085" s="10"/>
      <c r="GB1085" s="10"/>
      <c r="GC1085" s="10"/>
      <c r="GD1085" s="10"/>
      <c r="GE1085" s="10"/>
      <c r="GF1085" s="10"/>
      <c r="GG1085" s="10"/>
      <c r="GH1085" s="10"/>
      <c r="GI1085" s="10"/>
      <c r="GJ1085" s="10"/>
      <c r="GK1085" s="10"/>
      <c r="GL1085" s="10"/>
      <c r="GM1085" s="10"/>
      <c r="GN1085" s="10"/>
      <c r="GO1085" s="10"/>
      <c r="GP1085" s="10"/>
      <c r="GQ1085" s="10"/>
      <c r="GR1085" s="10"/>
      <c r="GS1085" s="10"/>
      <c r="GT1085" s="10"/>
      <c r="GU1085" s="10"/>
      <c r="GV1085" s="10"/>
      <c r="GW1085" s="10"/>
      <c r="GX1085" s="10"/>
      <c r="GY1085" s="10"/>
      <c r="GZ1085" s="10"/>
      <c r="HA1085" s="10"/>
      <c r="HB1085" s="10"/>
      <c r="HC1085" s="10"/>
      <c r="HD1085" s="10"/>
      <c r="HE1085" s="10"/>
      <c r="HF1085" s="10"/>
    </row>
    <row r="1086" spans="1:215">
      <c r="A1086" s="71" t="s">
        <v>752</v>
      </c>
      <c r="B1086" s="5" t="s">
        <v>297</v>
      </c>
      <c r="C1086" s="5" t="s">
        <v>298</v>
      </c>
      <c r="D1086" s="6">
        <f>+D1087</f>
        <v>0</v>
      </c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0"/>
      <c r="FZ1086" s="10"/>
      <c r="GA1086" s="10"/>
      <c r="GB1086" s="10"/>
      <c r="GC1086" s="10"/>
      <c r="GD1086" s="10"/>
      <c r="GE1086" s="10"/>
      <c r="GF1086" s="10"/>
      <c r="GG1086" s="10"/>
      <c r="GH1086" s="10"/>
      <c r="GI1086" s="10"/>
      <c r="GJ1086" s="10"/>
      <c r="GK1086" s="10"/>
      <c r="GL1086" s="10"/>
      <c r="GM1086" s="10"/>
      <c r="GN1086" s="10"/>
      <c r="GO1086" s="10"/>
      <c r="GP1086" s="10"/>
      <c r="GQ1086" s="10"/>
      <c r="GR1086" s="10"/>
      <c r="GS1086" s="10"/>
      <c r="GT1086" s="10"/>
      <c r="GU1086" s="10"/>
      <c r="GV1086" s="10"/>
      <c r="GW1086" s="10"/>
      <c r="GX1086" s="10"/>
      <c r="GY1086" s="10"/>
      <c r="GZ1086" s="10"/>
      <c r="HA1086" s="10"/>
      <c r="HB1086" s="10"/>
      <c r="HC1086" s="10"/>
      <c r="HD1086" s="10"/>
      <c r="HE1086" s="10"/>
      <c r="HF1086" s="10"/>
    </row>
    <row r="1087" spans="1:215">
      <c r="A1087" s="71" t="s">
        <v>752</v>
      </c>
      <c r="B1087" s="7">
        <v>4500501</v>
      </c>
      <c r="C1087" s="7" t="s">
        <v>1071</v>
      </c>
      <c r="D1087" s="8">
        <v>0</v>
      </c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10"/>
      <c r="FO1087" s="10"/>
      <c r="FP1087" s="10"/>
      <c r="FQ1087" s="10"/>
      <c r="FR1087" s="10"/>
      <c r="FS1087" s="10"/>
      <c r="FT1087" s="10"/>
      <c r="FU1087" s="10"/>
      <c r="FV1087" s="10"/>
      <c r="FW1087" s="10"/>
      <c r="FX1087" s="10"/>
      <c r="FY1087" s="10"/>
      <c r="FZ1087" s="10"/>
      <c r="GA1087" s="10"/>
      <c r="GB1087" s="10"/>
      <c r="GC1087" s="10"/>
      <c r="GD1087" s="10"/>
      <c r="GE1087" s="10"/>
      <c r="GF1087" s="10"/>
      <c r="GG1087" s="10"/>
      <c r="GH1087" s="10"/>
      <c r="GI1087" s="10"/>
      <c r="GJ1087" s="10"/>
      <c r="GK1087" s="10"/>
      <c r="GL1087" s="10"/>
      <c r="GM1087" s="10"/>
      <c r="GN1087" s="10"/>
      <c r="GO1087" s="10"/>
      <c r="GP1087" s="10"/>
      <c r="GQ1087" s="10"/>
      <c r="GR1087" s="10"/>
      <c r="GS1087" s="10"/>
      <c r="GT1087" s="10"/>
      <c r="GU1087" s="10"/>
      <c r="GV1087" s="10"/>
      <c r="GW1087" s="10"/>
      <c r="GX1087" s="10"/>
      <c r="GY1087" s="10"/>
      <c r="GZ1087" s="10"/>
      <c r="HA1087" s="10"/>
      <c r="HB1087" s="10"/>
      <c r="HC1087" s="10"/>
      <c r="HD1087" s="10"/>
      <c r="HE1087" s="10"/>
      <c r="HF1087" s="10"/>
    </row>
    <row r="1088" spans="1:215">
      <c r="A1088" s="4">
        <v>58</v>
      </c>
      <c r="B1088" s="5" t="s">
        <v>299</v>
      </c>
      <c r="C1088" s="4" t="s">
        <v>300</v>
      </c>
      <c r="D1088" s="6">
        <f>D1089</f>
        <v>0</v>
      </c>
      <c r="E1088" s="12"/>
      <c r="F1088" s="11"/>
      <c r="G1088" s="12"/>
      <c r="H1088" s="12"/>
      <c r="I1088" s="12"/>
      <c r="J1088" s="11"/>
      <c r="K1088" s="12"/>
      <c r="L1088" s="12"/>
      <c r="M1088" s="11"/>
      <c r="N1088" s="12"/>
      <c r="O1088" s="12"/>
      <c r="P1088" s="11"/>
      <c r="Q1088" s="12"/>
      <c r="R1088" s="12"/>
      <c r="S1088" s="11"/>
      <c r="T1088" s="12"/>
      <c r="U1088" s="12"/>
      <c r="V1088" s="11"/>
      <c r="W1088" s="12"/>
      <c r="X1088" s="12"/>
      <c r="Y1088" s="11"/>
      <c r="Z1088" s="12"/>
      <c r="AA1088" s="12"/>
      <c r="AB1088" s="11"/>
      <c r="AC1088" s="12"/>
      <c r="AD1088" s="12"/>
      <c r="AE1088" s="11"/>
      <c r="AF1088" s="12"/>
      <c r="AG1088" s="12"/>
      <c r="AH1088" s="11"/>
      <c r="AI1088" s="12"/>
      <c r="AJ1088" s="12"/>
      <c r="AK1088" s="11"/>
      <c r="AL1088" s="12"/>
      <c r="AM1088" s="12"/>
      <c r="AN1088" s="11"/>
      <c r="AO1088" s="12"/>
      <c r="AP1088" s="12"/>
      <c r="AQ1088" s="11"/>
      <c r="AR1088" s="12"/>
      <c r="AS1088" s="12"/>
      <c r="AT1088" s="11"/>
      <c r="AU1088" s="12"/>
      <c r="AV1088" s="12"/>
      <c r="AW1088" s="11"/>
      <c r="AX1088" s="12"/>
      <c r="AY1088" s="12"/>
      <c r="AZ1088" s="11"/>
      <c r="BA1088" s="12"/>
      <c r="BB1088" s="12"/>
      <c r="BC1088" s="11"/>
      <c r="BD1088" s="12"/>
      <c r="BE1088" s="12"/>
      <c r="BF1088" s="11"/>
      <c r="BG1088" s="12"/>
      <c r="BH1088" s="12"/>
      <c r="BI1088" s="11"/>
      <c r="BJ1088" s="12"/>
      <c r="BK1088" s="12"/>
      <c r="BL1088" s="11"/>
      <c r="BM1088" s="12"/>
      <c r="BN1088" s="12"/>
      <c r="BO1088" s="11"/>
      <c r="BP1088" s="12"/>
      <c r="BQ1088" s="12"/>
      <c r="BR1088" s="11"/>
      <c r="BS1088" s="12"/>
      <c r="BT1088" s="12"/>
      <c r="BU1088" s="11"/>
      <c r="BV1088" s="12"/>
      <c r="BW1088" s="12"/>
      <c r="BX1088" s="11"/>
      <c r="BY1088" s="12"/>
      <c r="BZ1088" s="12"/>
      <c r="CA1088" s="11"/>
      <c r="CB1088" s="12"/>
      <c r="CC1088" s="12"/>
      <c r="CD1088" s="11"/>
      <c r="CE1088" s="12"/>
      <c r="CF1088" s="12"/>
      <c r="CG1088" s="11"/>
      <c r="CH1088" s="12"/>
      <c r="CI1088" s="12"/>
      <c r="CJ1088" s="11"/>
      <c r="CK1088" s="12"/>
      <c r="CL1088" s="12"/>
      <c r="CM1088" s="11"/>
      <c r="CN1088" s="12"/>
      <c r="CO1088" s="12"/>
      <c r="CP1088" s="11"/>
      <c r="CQ1088" s="12"/>
      <c r="CR1088" s="12"/>
      <c r="CS1088" s="11"/>
      <c r="CT1088" s="12"/>
      <c r="CU1088" s="12"/>
      <c r="CV1088" s="11"/>
      <c r="CW1088" s="12"/>
      <c r="CX1088" s="12"/>
      <c r="CY1088" s="11"/>
      <c r="CZ1088" s="12"/>
      <c r="DA1088" s="12"/>
      <c r="DB1088" s="11"/>
      <c r="DC1088" s="12"/>
      <c r="DD1088" s="12"/>
      <c r="DE1088" s="11"/>
      <c r="DF1088" s="12"/>
      <c r="DG1088" s="12"/>
      <c r="DH1088" s="11"/>
      <c r="DI1088" s="12"/>
      <c r="DJ1088" s="12"/>
      <c r="DK1088" s="11"/>
      <c r="DL1088" s="12"/>
      <c r="DM1088" s="12"/>
      <c r="DN1088" s="11"/>
      <c r="DO1088" s="12"/>
      <c r="DP1088" s="12"/>
      <c r="DQ1088" s="11"/>
      <c r="DR1088" s="12"/>
      <c r="DS1088" s="12"/>
      <c r="DT1088" s="11"/>
      <c r="DU1088" s="12"/>
      <c r="DV1088" s="12"/>
      <c r="DW1088" s="11"/>
      <c r="DX1088" s="12"/>
      <c r="DY1088" s="12"/>
      <c r="DZ1088" s="11"/>
      <c r="EA1088" s="12"/>
      <c r="EB1088" s="12"/>
      <c r="EC1088" s="11"/>
      <c r="ED1088" s="12"/>
      <c r="EE1088" s="12"/>
      <c r="EF1088" s="11"/>
      <c r="EG1088" s="12"/>
      <c r="EH1088" s="12"/>
      <c r="EI1088" s="11"/>
      <c r="EJ1088" s="12"/>
      <c r="EK1088" s="12"/>
      <c r="EL1088" s="11"/>
      <c r="EM1088" s="12"/>
      <c r="EN1088" s="12"/>
      <c r="EO1088" s="11"/>
      <c r="EP1088" s="12"/>
      <c r="EQ1088" s="12"/>
      <c r="ER1088" s="11"/>
      <c r="ES1088" s="12"/>
      <c r="ET1088" s="12"/>
      <c r="EU1088" s="11"/>
      <c r="EV1088" s="12"/>
      <c r="EW1088" s="12"/>
      <c r="EX1088" s="11"/>
      <c r="EY1088" s="12"/>
      <c r="EZ1088" s="12"/>
      <c r="FA1088" s="11"/>
      <c r="FB1088" s="12"/>
      <c r="FC1088" s="12"/>
      <c r="FD1088" s="11"/>
      <c r="FE1088" s="12"/>
      <c r="FF1088" s="12"/>
      <c r="FG1088" s="11"/>
      <c r="FH1088" s="12"/>
      <c r="FI1088" s="12"/>
      <c r="FJ1088" s="11"/>
      <c r="FK1088" s="12"/>
      <c r="FL1088" s="12"/>
      <c r="FM1088" s="11"/>
      <c r="FN1088" s="12"/>
      <c r="FO1088" s="12"/>
      <c r="FP1088" s="11"/>
      <c r="FQ1088" s="12"/>
      <c r="FR1088" s="12"/>
      <c r="FS1088" s="11"/>
      <c r="FT1088" s="12"/>
      <c r="FU1088" s="12"/>
      <c r="FV1088" s="11"/>
      <c r="FW1088" s="12"/>
      <c r="FX1088" s="12"/>
      <c r="FY1088" s="11"/>
      <c r="FZ1088" s="12"/>
      <c r="GA1088" s="12"/>
      <c r="GB1088" s="11"/>
      <c r="GC1088" s="12"/>
      <c r="GD1088" s="12"/>
      <c r="GE1088" s="11"/>
      <c r="GF1088" s="12"/>
      <c r="GG1088" s="12"/>
      <c r="GH1088" s="11"/>
      <c r="GI1088" s="12"/>
      <c r="GJ1088" s="12"/>
      <c r="GK1088" s="11"/>
      <c r="GL1088" s="12"/>
      <c r="GM1088" s="12"/>
      <c r="GN1088" s="11"/>
      <c r="GO1088" s="12"/>
      <c r="GP1088" s="12"/>
      <c r="GQ1088" s="11"/>
      <c r="GR1088" s="12"/>
      <c r="GS1088" s="12"/>
      <c r="GT1088" s="11"/>
      <c r="GU1088" s="12"/>
      <c r="GV1088" s="12"/>
      <c r="GW1088" s="11"/>
      <c r="GX1088" s="12"/>
      <c r="GY1088" s="12"/>
      <c r="GZ1088" s="11"/>
      <c r="HA1088" s="12"/>
      <c r="HB1088" s="12"/>
      <c r="HC1088" s="11"/>
      <c r="HD1088" s="12"/>
      <c r="HE1088" s="12"/>
      <c r="HF1088" s="11"/>
    </row>
    <row r="1089" spans="1:214">
      <c r="A1089" s="71" t="s">
        <v>752</v>
      </c>
      <c r="B1089" s="7">
        <v>4650101</v>
      </c>
      <c r="C1089" s="7" t="s">
        <v>301</v>
      </c>
      <c r="D1089" s="8">
        <v>0</v>
      </c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10"/>
      <c r="FO1089" s="10"/>
      <c r="FP1089" s="10"/>
      <c r="FQ1089" s="10"/>
      <c r="FR1089" s="10"/>
      <c r="FS1089" s="10"/>
      <c r="FT1089" s="10"/>
      <c r="FU1089" s="10"/>
      <c r="FV1089" s="10"/>
      <c r="FW1089" s="10"/>
      <c r="FX1089" s="10"/>
      <c r="FY1089" s="10"/>
      <c r="FZ1089" s="10"/>
      <c r="GA1089" s="10"/>
      <c r="GB1089" s="10"/>
      <c r="GC1089" s="10"/>
      <c r="GD1089" s="10"/>
      <c r="GE1089" s="10"/>
      <c r="GF1089" s="10"/>
      <c r="GG1089" s="10"/>
      <c r="GH1089" s="10"/>
      <c r="GI1089" s="10"/>
      <c r="GJ1089" s="10"/>
      <c r="GK1089" s="10"/>
      <c r="GL1089" s="10"/>
      <c r="GM1089" s="10"/>
      <c r="GN1089" s="10"/>
      <c r="GO1089" s="10"/>
      <c r="GP1089" s="10"/>
      <c r="GQ1089" s="10"/>
      <c r="GR1089" s="10"/>
      <c r="GS1089" s="10"/>
      <c r="GT1089" s="10"/>
      <c r="GU1089" s="10"/>
      <c r="GV1089" s="10"/>
      <c r="GW1089" s="10"/>
      <c r="GX1089" s="10"/>
      <c r="GY1089" s="10"/>
      <c r="GZ1089" s="10"/>
      <c r="HA1089" s="10"/>
      <c r="HB1089" s="10"/>
      <c r="HC1089" s="10"/>
      <c r="HD1089" s="10"/>
      <c r="HE1089" s="10"/>
      <c r="HF1089" s="10"/>
    </row>
    <row r="1090" spans="1:214" ht="51">
      <c r="A1090" s="4" t="s">
        <v>758</v>
      </c>
      <c r="B1090" s="5" t="s">
        <v>302</v>
      </c>
      <c r="C1090" s="4" t="s">
        <v>303</v>
      </c>
      <c r="D1090" s="6">
        <f>SUM(D1000,D1001,D1056,D1076,D1088)</f>
        <v>839358456</v>
      </c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10"/>
      <c r="FO1090" s="10"/>
      <c r="FP1090" s="10"/>
      <c r="FQ1090" s="10"/>
      <c r="FR1090" s="10"/>
      <c r="FS1090" s="10"/>
      <c r="FT1090" s="10"/>
      <c r="FU1090" s="10"/>
      <c r="FV1090" s="10"/>
      <c r="FW1090" s="10"/>
      <c r="FX1090" s="10"/>
      <c r="FY1090" s="10"/>
      <c r="FZ1090" s="10"/>
      <c r="GA1090" s="10"/>
      <c r="GB1090" s="10"/>
      <c r="GC1090" s="10"/>
      <c r="GD1090" s="10"/>
      <c r="GE1090" s="10"/>
      <c r="GF1090" s="10"/>
      <c r="GG1090" s="10"/>
      <c r="GH1090" s="10"/>
      <c r="GI1090" s="10"/>
      <c r="GJ1090" s="10"/>
      <c r="GK1090" s="10"/>
      <c r="GL1090" s="10"/>
      <c r="GM1090" s="10"/>
      <c r="GN1090" s="10"/>
      <c r="GO1090" s="10"/>
      <c r="GP1090" s="10"/>
      <c r="GQ1090" s="10"/>
      <c r="GR1090" s="10"/>
      <c r="GS1090" s="10"/>
      <c r="GT1090" s="10"/>
      <c r="GU1090" s="10"/>
      <c r="GV1090" s="10"/>
      <c r="GW1090" s="10"/>
      <c r="GX1090" s="10"/>
      <c r="GY1090" s="10"/>
      <c r="GZ1090" s="10"/>
      <c r="HA1090" s="10"/>
      <c r="HB1090" s="10"/>
      <c r="HC1090" s="10"/>
      <c r="HD1090" s="10"/>
      <c r="HE1090" s="10"/>
      <c r="HF1090" s="10"/>
    </row>
    <row r="1091" spans="1:214" ht="63.75">
      <c r="A1091" s="4">
        <v>59</v>
      </c>
      <c r="B1091" s="5" t="s">
        <v>304</v>
      </c>
      <c r="C1091" s="4" t="s">
        <v>305</v>
      </c>
      <c r="D1091" s="6">
        <f>D1092+D1094+D1099+D1106+D1113+D1114</f>
        <v>145819834</v>
      </c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10"/>
      <c r="FO1091" s="10"/>
      <c r="FP1091" s="10"/>
      <c r="FQ1091" s="10"/>
      <c r="FR1091" s="10"/>
      <c r="FS1091" s="10"/>
      <c r="FT1091" s="10"/>
      <c r="FU1091" s="10"/>
      <c r="FV1091" s="10"/>
      <c r="FW1091" s="10"/>
      <c r="FX1091" s="10"/>
      <c r="FY1091" s="10"/>
      <c r="FZ1091" s="10"/>
      <c r="GA1091" s="10"/>
      <c r="GB1091" s="10"/>
      <c r="GC1091" s="10"/>
      <c r="GD1091" s="10"/>
      <c r="GE1091" s="10"/>
      <c r="GF1091" s="10"/>
      <c r="GG1091" s="10"/>
      <c r="GH1091" s="10"/>
      <c r="GI1091" s="10"/>
      <c r="GJ1091" s="10"/>
      <c r="GK1091" s="10"/>
      <c r="GL1091" s="10"/>
      <c r="GM1091" s="10"/>
      <c r="GN1091" s="10"/>
      <c r="GO1091" s="10"/>
      <c r="GP1091" s="10"/>
      <c r="GQ1091" s="10"/>
      <c r="GR1091" s="10"/>
      <c r="GS1091" s="10"/>
      <c r="GT1091" s="10"/>
      <c r="GU1091" s="10"/>
      <c r="GV1091" s="10"/>
      <c r="GW1091" s="10"/>
      <c r="GX1091" s="10"/>
      <c r="GY1091" s="10"/>
      <c r="GZ1091" s="10"/>
      <c r="HA1091" s="10"/>
      <c r="HB1091" s="10"/>
      <c r="HC1091" s="10"/>
      <c r="HD1091" s="10"/>
      <c r="HE1091" s="10"/>
      <c r="HF1091" s="10"/>
    </row>
    <row r="1092" spans="1:214">
      <c r="A1092" s="71" t="s">
        <v>752</v>
      </c>
      <c r="B1092" s="5" t="s">
        <v>306</v>
      </c>
      <c r="C1092" s="5" t="s">
        <v>307</v>
      </c>
      <c r="D1092" s="6">
        <f>D1093</f>
        <v>86812</v>
      </c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  <c r="FR1092" s="10"/>
      <c r="FS1092" s="10"/>
      <c r="FT1092" s="10"/>
      <c r="FU1092" s="10"/>
      <c r="FV1092" s="10"/>
      <c r="FW1092" s="10"/>
      <c r="FX1092" s="10"/>
      <c r="FY1092" s="10"/>
      <c r="FZ1092" s="10"/>
      <c r="GA1092" s="10"/>
      <c r="GB1092" s="10"/>
      <c r="GC1092" s="10"/>
      <c r="GD1092" s="10"/>
      <c r="GE1092" s="10"/>
      <c r="GF1092" s="10"/>
      <c r="GG1092" s="10"/>
      <c r="GH1092" s="10"/>
      <c r="GI1092" s="10"/>
      <c r="GJ1092" s="10"/>
      <c r="GK1092" s="10"/>
      <c r="GL1092" s="10"/>
      <c r="GM1092" s="10"/>
      <c r="GN1092" s="10"/>
      <c r="GO1092" s="10"/>
      <c r="GP1092" s="10"/>
      <c r="GQ1092" s="10"/>
      <c r="GR1092" s="10"/>
      <c r="GS1092" s="10"/>
      <c r="GT1092" s="10"/>
      <c r="GU1092" s="10"/>
      <c r="GV1092" s="10"/>
      <c r="GW1092" s="10"/>
      <c r="GX1092" s="10"/>
      <c r="GY1092" s="10"/>
      <c r="GZ1092" s="10"/>
      <c r="HA1092" s="10"/>
      <c r="HB1092" s="10"/>
      <c r="HC1092" s="10"/>
      <c r="HD1092" s="10"/>
      <c r="HE1092" s="10"/>
      <c r="HF1092" s="10"/>
    </row>
    <row r="1093" spans="1:214">
      <c r="A1093" s="71" t="s">
        <v>752</v>
      </c>
      <c r="B1093" s="7">
        <v>3100346</v>
      </c>
      <c r="C1093" s="7" t="s">
        <v>308</v>
      </c>
      <c r="D1093" s="8">
        <v>86812</v>
      </c>
    </row>
    <row r="1094" spans="1:214">
      <c r="A1094" s="71" t="s">
        <v>752</v>
      </c>
      <c r="B1094" s="5" t="s">
        <v>309</v>
      </c>
      <c r="C1094" s="5" t="s">
        <v>310</v>
      </c>
      <c r="D1094" s="6">
        <f>SUM(D1095:D1098)</f>
        <v>16666177</v>
      </c>
    </row>
    <row r="1095" spans="1:214">
      <c r="A1095" s="71" t="s">
        <v>752</v>
      </c>
      <c r="B1095" s="7">
        <v>3100345</v>
      </c>
      <c r="C1095" s="7" t="s">
        <v>311</v>
      </c>
      <c r="D1095" s="8">
        <v>413106</v>
      </c>
    </row>
    <row r="1096" spans="1:214">
      <c r="A1096" s="71" t="s">
        <v>752</v>
      </c>
      <c r="B1096" s="7">
        <v>3100347</v>
      </c>
      <c r="C1096" s="7" t="s">
        <v>312</v>
      </c>
      <c r="D1096" s="8">
        <v>1316843</v>
      </c>
    </row>
    <row r="1097" spans="1:214">
      <c r="A1097" s="71" t="s">
        <v>752</v>
      </c>
      <c r="B1097" s="7">
        <v>3100348</v>
      </c>
      <c r="C1097" s="7" t="s">
        <v>313</v>
      </c>
      <c r="D1097" s="8">
        <v>14753180</v>
      </c>
    </row>
    <row r="1098" spans="1:214" ht="25.5">
      <c r="A1098" s="71" t="s">
        <v>752</v>
      </c>
      <c r="B1098" s="7">
        <v>3100365</v>
      </c>
      <c r="C1098" s="7" t="s">
        <v>314</v>
      </c>
      <c r="D1098" s="8">
        <v>183048</v>
      </c>
    </row>
    <row r="1099" spans="1:214">
      <c r="A1099" s="71" t="s">
        <v>752</v>
      </c>
      <c r="B1099" s="5" t="s">
        <v>315</v>
      </c>
      <c r="C1099" s="5" t="s">
        <v>316</v>
      </c>
      <c r="D1099" s="6">
        <f>SUM(D1100:D1104)-D1105</f>
        <v>28284932</v>
      </c>
    </row>
    <row r="1100" spans="1:214">
      <c r="A1100" s="71" t="s">
        <v>752</v>
      </c>
      <c r="B1100" s="7">
        <v>3100305</v>
      </c>
      <c r="C1100" s="7" t="s">
        <v>1107</v>
      </c>
      <c r="D1100" s="8">
        <v>1201133</v>
      </c>
    </row>
    <row r="1101" spans="1:214">
      <c r="A1101" s="71" t="s">
        <v>752</v>
      </c>
      <c r="B1101" s="7">
        <v>3100306</v>
      </c>
      <c r="C1101" s="7" t="s">
        <v>1108</v>
      </c>
      <c r="D1101" s="8">
        <v>26260279</v>
      </c>
    </row>
    <row r="1102" spans="1:214">
      <c r="A1102" s="71" t="s">
        <v>752</v>
      </c>
      <c r="B1102" s="7">
        <v>3100363</v>
      </c>
      <c r="C1102" s="7" t="s">
        <v>1109</v>
      </c>
      <c r="D1102" s="8">
        <v>464008</v>
      </c>
    </row>
    <row r="1103" spans="1:214">
      <c r="A1103" s="71" t="s">
        <v>752</v>
      </c>
      <c r="B1103" s="7">
        <v>3100364</v>
      </c>
      <c r="C1103" s="7" t="s">
        <v>1110</v>
      </c>
      <c r="D1103" s="8">
        <v>359512</v>
      </c>
    </row>
    <row r="1104" spans="1:214">
      <c r="A1104" s="3"/>
      <c r="B1104" s="4" t="s">
        <v>694</v>
      </c>
      <c r="C1104" s="3"/>
      <c r="D1104" s="3"/>
    </row>
    <row r="1105" spans="1:215" ht="25.5">
      <c r="A1105" s="71" t="s">
        <v>753</v>
      </c>
      <c r="B1105" s="14">
        <v>4500252</v>
      </c>
      <c r="C1105" s="7" t="s">
        <v>1111</v>
      </c>
      <c r="D1105" s="8">
        <v>0</v>
      </c>
    </row>
    <row r="1106" spans="1:215">
      <c r="A1106" s="71" t="s">
        <v>752</v>
      </c>
      <c r="B1106" s="5" t="s">
        <v>1112</v>
      </c>
      <c r="C1106" s="5" t="s">
        <v>1113</v>
      </c>
      <c r="D1106" s="6">
        <f>SUM(D1107:D1110)-D1111</f>
        <v>100714998</v>
      </c>
    </row>
    <row r="1107" spans="1:215">
      <c r="A1107" s="71" t="s">
        <v>752</v>
      </c>
      <c r="B1107" s="7">
        <v>3100315</v>
      </c>
      <c r="C1107" s="7" t="s">
        <v>1114</v>
      </c>
      <c r="D1107" s="8">
        <v>4279475</v>
      </c>
    </row>
    <row r="1108" spans="1:215">
      <c r="A1108" s="71" t="s">
        <v>752</v>
      </c>
      <c r="B1108" s="7">
        <v>3100316</v>
      </c>
      <c r="C1108" s="7" t="s">
        <v>1115</v>
      </c>
      <c r="D1108" s="8">
        <v>91338205</v>
      </c>
    </row>
    <row r="1109" spans="1:215" s="10" customFormat="1">
      <c r="A1109" s="71" t="s">
        <v>752</v>
      </c>
      <c r="B1109" s="7">
        <v>3100361</v>
      </c>
      <c r="C1109" s="7" t="s">
        <v>1116</v>
      </c>
      <c r="D1109" s="8">
        <v>3891108</v>
      </c>
      <c r="HG1109" s="15"/>
    </row>
    <row r="1110" spans="1:215">
      <c r="A1110" s="71" t="s">
        <v>752</v>
      </c>
      <c r="B1110" s="7">
        <v>3100362</v>
      </c>
      <c r="C1110" s="7" t="s">
        <v>1117</v>
      </c>
      <c r="D1110" s="8">
        <v>1206210</v>
      </c>
    </row>
    <row r="1111" spans="1:215" ht="25.5">
      <c r="A1111" s="71" t="s">
        <v>753</v>
      </c>
      <c r="B1111" s="14">
        <v>4500251</v>
      </c>
      <c r="C1111" s="7" t="s">
        <v>1118</v>
      </c>
      <c r="D1111" s="8">
        <v>0</v>
      </c>
    </row>
    <row r="1112" spans="1:215">
      <c r="A1112" s="3"/>
      <c r="B1112" s="4" t="s">
        <v>694</v>
      </c>
      <c r="C1112" s="3"/>
      <c r="D1112" s="3"/>
    </row>
    <row r="1113" spans="1:215">
      <c r="A1113" s="71" t="s">
        <v>752</v>
      </c>
      <c r="B1113" s="7">
        <v>3100350</v>
      </c>
      <c r="C1113" s="7" t="s">
        <v>1119</v>
      </c>
      <c r="D1113" s="8">
        <v>17505</v>
      </c>
    </row>
    <row r="1114" spans="1:215" ht="25.5">
      <c r="A1114" s="71" t="s">
        <v>752</v>
      </c>
      <c r="B1114" s="7">
        <v>3100377</v>
      </c>
      <c r="C1114" s="7" t="s">
        <v>1125</v>
      </c>
      <c r="D1114" s="8">
        <v>49410</v>
      </c>
    </row>
    <row r="1115" spans="1:215">
      <c r="A1115" s="4">
        <v>60</v>
      </c>
      <c r="B1115" s="5" t="s">
        <v>1126</v>
      </c>
      <c r="C1115" s="4" t="s">
        <v>1127</v>
      </c>
      <c r="D1115" s="6">
        <f>SUM(D1116:D1125)</f>
        <v>810297</v>
      </c>
    </row>
    <row r="1116" spans="1:215">
      <c r="A1116" s="71" t="s">
        <v>752</v>
      </c>
      <c r="B1116" s="7">
        <v>3101201</v>
      </c>
      <c r="C1116" s="7" t="s">
        <v>1128</v>
      </c>
      <c r="D1116" s="8">
        <v>0</v>
      </c>
    </row>
    <row r="1117" spans="1:215">
      <c r="A1117" s="71" t="s">
        <v>752</v>
      </c>
      <c r="B1117" s="7">
        <v>3101202</v>
      </c>
      <c r="C1117" s="7" t="s">
        <v>1129</v>
      </c>
      <c r="D1117" s="8">
        <v>0</v>
      </c>
    </row>
    <row r="1118" spans="1:215">
      <c r="A1118" s="71" t="s">
        <v>752</v>
      </c>
      <c r="B1118" s="7">
        <v>3101203</v>
      </c>
      <c r="C1118" s="7" t="s">
        <v>759</v>
      </c>
      <c r="D1118" s="8">
        <v>48990</v>
      </c>
    </row>
    <row r="1119" spans="1:215">
      <c r="A1119" s="71" t="s">
        <v>752</v>
      </c>
      <c r="B1119" s="7">
        <v>3101204</v>
      </c>
      <c r="C1119" s="7" t="s">
        <v>760</v>
      </c>
      <c r="D1119" s="8">
        <v>577353</v>
      </c>
    </row>
    <row r="1120" spans="1:215">
      <c r="A1120" s="71" t="s">
        <v>752</v>
      </c>
      <c r="B1120" s="7">
        <v>3101205</v>
      </c>
      <c r="C1120" s="7" t="s">
        <v>761</v>
      </c>
      <c r="D1120" s="8">
        <v>0</v>
      </c>
    </row>
    <row r="1121" spans="1:214" ht="25.5">
      <c r="A1121" s="71" t="s">
        <v>752</v>
      </c>
      <c r="B1121" s="7">
        <v>3101211</v>
      </c>
      <c r="C1121" s="7" t="s">
        <v>762</v>
      </c>
      <c r="D1121" s="8">
        <v>0</v>
      </c>
    </row>
    <row r="1122" spans="1:214" ht="25.5">
      <c r="A1122" s="71" t="s">
        <v>752</v>
      </c>
      <c r="B1122" s="7">
        <v>3101212</v>
      </c>
      <c r="C1122" s="7" t="s">
        <v>763</v>
      </c>
      <c r="D1122" s="8">
        <v>0</v>
      </c>
    </row>
    <row r="1123" spans="1:214" ht="25.5">
      <c r="A1123" s="71" t="s">
        <v>752</v>
      </c>
      <c r="B1123" s="7">
        <v>3101213</v>
      </c>
      <c r="C1123" s="7" t="s">
        <v>621</v>
      </c>
      <c r="D1123" s="8">
        <v>183954</v>
      </c>
    </row>
    <row r="1124" spans="1:214" ht="25.5">
      <c r="A1124" s="71" t="s">
        <v>752</v>
      </c>
      <c r="B1124" s="7">
        <v>3101214</v>
      </c>
      <c r="C1124" s="7" t="s">
        <v>622</v>
      </c>
      <c r="D1124" s="8">
        <v>0</v>
      </c>
    </row>
    <row r="1125" spans="1:214" ht="25.5">
      <c r="A1125" s="71" t="s">
        <v>752</v>
      </c>
      <c r="B1125" s="7">
        <v>3101215</v>
      </c>
      <c r="C1125" s="7" t="s">
        <v>623</v>
      </c>
      <c r="D1125" s="8">
        <v>0</v>
      </c>
    </row>
    <row r="1126" spans="1:214">
      <c r="A1126" s="4">
        <v>61</v>
      </c>
      <c r="B1126" s="5" t="s">
        <v>624</v>
      </c>
      <c r="C1126" s="4" t="s">
        <v>625</v>
      </c>
      <c r="D1126" s="6">
        <f>D1127+D1129</f>
        <v>7026358</v>
      </c>
    </row>
    <row r="1127" spans="1:214" ht="25.5">
      <c r="A1127" s="4" t="s">
        <v>751</v>
      </c>
      <c r="B1127" s="5" t="s">
        <v>626</v>
      </c>
      <c r="C1127" s="5" t="s">
        <v>627</v>
      </c>
      <c r="D1127" s="6">
        <f>D1128</f>
        <v>254561</v>
      </c>
    </row>
    <row r="1128" spans="1:214">
      <c r="A1128" s="71" t="s">
        <v>752</v>
      </c>
      <c r="B1128" s="7">
        <v>3101321</v>
      </c>
      <c r="C1128" s="7" t="s">
        <v>628</v>
      </c>
      <c r="D1128" s="8">
        <v>254561</v>
      </c>
    </row>
    <row r="1129" spans="1:214">
      <c r="A1129" s="71" t="s">
        <v>752</v>
      </c>
      <c r="B1129" s="5" t="s">
        <v>629</v>
      </c>
      <c r="C1129" s="5" t="s">
        <v>630</v>
      </c>
      <c r="D1129" s="6">
        <f>SUM(D1130:D1131)</f>
        <v>6771797</v>
      </c>
    </row>
    <row r="1130" spans="1:214">
      <c r="A1130" s="71" t="s">
        <v>752</v>
      </c>
      <c r="B1130" s="7">
        <v>3101301</v>
      </c>
      <c r="C1130" s="7" t="s">
        <v>631</v>
      </c>
      <c r="D1130" s="8">
        <v>5488639</v>
      </c>
    </row>
    <row r="1131" spans="1:214" ht="25.5">
      <c r="A1131" s="71" t="s">
        <v>752</v>
      </c>
      <c r="B1131" s="7">
        <v>3101311</v>
      </c>
      <c r="C1131" s="7" t="s">
        <v>317</v>
      </c>
      <c r="D1131" s="8">
        <v>1283158</v>
      </c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  <c r="FR1131" s="10"/>
      <c r="FS1131" s="10"/>
      <c r="FT1131" s="10"/>
      <c r="FU1131" s="10"/>
      <c r="FV1131" s="10"/>
      <c r="FW1131" s="10"/>
      <c r="FX1131" s="10"/>
      <c r="FY1131" s="10"/>
      <c r="FZ1131" s="10"/>
      <c r="GA1131" s="10"/>
      <c r="GB1131" s="10"/>
      <c r="GC1131" s="10"/>
      <c r="GD1131" s="10"/>
      <c r="GE1131" s="10"/>
      <c r="GF1131" s="10"/>
      <c r="GG1131" s="10"/>
      <c r="GH1131" s="10"/>
      <c r="GI1131" s="10"/>
      <c r="GJ1131" s="10"/>
      <c r="GK1131" s="10"/>
      <c r="GL1131" s="10"/>
      <c r="GM1131" s="10"/>
      <c r="GN1131" s="10"/>
      <c r="GO1131" s="10"/>
      <c r="GP1131" s="10"/>
      <c r="GQ1131" s="10"/>
      <c r="GR1131" s="10"/>
      <c r="GS1131" s="10"/>
      <c r="GT1131" s="10"/>
      <c r="GU1131" s="10"/>
      <c r="GV1131" s="10"/>
      <c r="GW1131" s="10"/>
      <c r="GX1131" s="10"/>
      <c r="GY1131" s="10"/>
      <c r="GZ1131" s="10"/>
      <c r="HA1131" s="10"/>
      <c r="HB1131" s="10"/>
      <c r="HC1131" s="10"/>
      <c r="HD1131" s="10"/>
      <c r="HE1131" s="10"/>
      <c r="HF1131" s="10"/>
    </row>
    <row r="1132" spans="1:214">
      <c r="A1132" s="4">
        <v>62</v>
      </c>
      <c r="B1132" s="5" t="s">
        <v>318</v>
      </c>
      <c r="C1132" s="4" t="s">
        <v>319</v>
      </c>
      <c r="D1132" s="6">
        <f>SUM(D1133:D1145)</f>
        <v>6890446</v>
      </c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10"/>
      <c r="FO1132" s="10"/>
      <c r="FP1132" s="10"/>
      <c r="FQ1132" s="10"/>
      <c r="FR1132" s="10"/>
      <c r="FS1132" s="10"/>
      <c r="FT1132" s="10"/>
      <c r="FU1132" s="10"/>
      <c r="FV1132" s="10"/>
      <c r="FW1132" s="10"/>
      <c r="FX1132" s="10"/>
      <c r="FY1132" s="10"/>
      <c r="FZ1132" s="10"/>
      <c r="GA1132" s="10"/>
      <c r="GB1132" s="10"/>
      <c r="GC1132" s="10"/>
      <c r="GD1132" s="10"/>
      <c r="GE1132" s="10"/>
      <c r="GF1132" s="10"/>
      <c r="GG1132" s="10"/>
      <c r="GH1132" s="10"/>
      <c r="GI1132" s="10"/>
      <c r="GJ1132" s="10"/>
      <c r="GK1132" s="10"/>
      <c r="GL1132" s="10"/>
      <c r="GM1132" s="10"/>
      <c r="GN1132" s="10"/>
      <c r="GO1132" s="10"/>
      <c r="GP1132" s="10"/>
      <c r="GQ1132" s="10"/>
      <c r="GR1132" s="10"/>
      <c r="GS1132" s="10"/>
      <c r="GT1132" s="10"/>
      <c r="GU1132" s="10"/>
      <c r="GV1132" s="10"/>
      <c r="GW1132" s="10"/>
      <c r="GX1132" s="10"/>
      <c r="GY1132" s="10"/>
      <c r="GZ1132" s="10"/>
      <c r="HA1132" s="10"/>
      <c r="HB1132" s="10"/>
      <c r="HC1132" s="10"/>
      <c r="HD1132" s="10"/>
      <c r="HE1132" s="10"/>
      <c r="HF1132" s="10"/>
    </row>
    <row r="1133" spans="1:214">
      <c r="A1133" s="71" t="s">
        <v>752</v>
      </c>
      <c r="B1133" s="7">
        <v>3101302</v>
      </c>
      <c r="C1133" s="7" t="s">
        <v>320</v>
      </c>
      <c r="D1133" s="8">
        <v>821468</v>
      </c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  <c r="FR1133" s="10"/>
      <c r="FS1133" s="10"/>
      <c r="FT1133" s="10"/>
      <c r="FU1133" s="10"/>
      <c r="FV1133" s="10"/>
      <c r="FW1133" s="10"/>
      <c r="FX1133" s="10"/>
      <c r="FY1133" s="10"/>
      <c r="FZ1133" s="10"/>
      <c r="GA1133" s="10"/>
      <c r="GB1133" s="10"/>
      <c r="GC1133" s="10"/>
      <c r="GD1133" s="10"/>
      <c r="GE1133" s="10"/>
      <c r="GF1133" s="10"/>
      <c r="GG1133" s="10"/>
      <c r="GH1133" s="10"/>
      <c r="GI1133" s="10"/>
      <c r="GJ1133" s="10"/>
      <c r="GK1133" s="10"/>
      <c r="GL1133" s="10"/>
      <c r="GM1133" s="10"/>
      <c r="GN1133" s="10"/>
      <c r="GO1133" s="10"/>
      <c r="GP1133" s="10"/>
      <c r="GQ1133" s="10"/>
      <c r="GR1133" s="10"/>
      <c r="GS1133" s="10"/>
      <c r="GT1133" s="10"/>
      <c r="GU1133" s="10"/>
      <c r="GV1133" s="10"/>
      <c r="GW1133" s="10"/>
      <c r="GX1133" s="10"/>
      <c r="GY1133" s="10"/>
      <c r="GZ1133" s="10"/>
      <c r="HA1133" s="10"/>
      <c r="HB1133" s="10"/>
      <c r="HC1133" s="10"/>
      <c r="HD1133" s="10"/>
      <c r="HE1133" s="10"/>
      <c r="HF1133" s="10"/>
    </row>
    <row r="1134" spans="1:214">
      <c r="A1134" s="71" t="s">
        <v>752</v>
      </c>
      <c r="B1134" s="7">
        <v>3101303</v>
      </c>
      <c r="C1134" s="7" t="s">
        <v>321</v>
      </c>
      <c r="D1134" s="8">
        <v>2595032</v>
      </c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10"/>
      <c r="FO1134" s="10"/>
      <c r="FP1134" s="10"/>
      <c r="FQ1134" s="10"/>
      <c r="FR1134" s="10"/>
      <c r="FS1134" s="10"/>
      <c r="FT1134" s="10"/>
      <c r="FU1134" s="10"/>
      <c r="FV1134" s="10"/>
      <c r="FW1134" s="10"/>
      <c r="FX1134" s="10"/>
      <c r="FY1134" s="10"/>
      <c r="FZ1134" s="10"/>
      <c r="GA1134" s="10"/>
      <c r="GB1134" s="10"/>
      <c r="GC1134" s="10"/>
      <c r="GD1134" s="10"/>
      <c r="GE1134" s="10"/>
      <c r="GF1134" s="10"/>
      <c r="GG1134" s="10"/>
      <c r="GH1134" s="10"/>
      <c r="GI1134" s="10"/>
      <c r="GJ1134" s="10"/>
      <c r="GK1134" s="10"/>
      <c r="GL1134" s="10"/>
      <c r="GM1134" s="10"/>
      <c r="GN1134" s="10"/>
      <c r="GO1134" s="10"/>
      <c r="GP1134" s="10"/>
      <c r="GQ1134" s="10"/>
      <c r="GR1134" s="10"/>
      <c r="GS1134" s="10"/>
      <c r="GT1134" s="10"/>
      <c r="GU1134" s="10"/>
      <c r="GV1134" s="10"/>
      <c r="GW1134" s="10"/>
      <c r="GX1134" s="10"/>
      <c r="GY1134" s="10"/>
      <c r="GZ1134" s="10"/>
      <c r="HA1134" s="10"/>
      <c r="HB1134" s="10"/>
      <c r="HC1134" s="10"/>
      <c r="HD1134" s="10"/>
      <c r="HE1134" s="10"/>
      <c r="HF1134" s="10"/>
    </row>
    <row r="1135" spans="1:214">
      <c r="A1135" s="71" t="s">
        <v>752</v>
      </c>
      <c r="B1135" s="7">
        <v>3101304</v>
      </c>
      <c r="C1135" s="7" t="s">
        <v>322</v>
      </c>
      <c r="D1135" s="8">
        <v>294501</v>
      </c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10"/>
      <c r="FO1135" s="10"/>
      <c r="FP1135" s="10"/>
      <c r="FQ1135" s="10"/>
      <c r="FR1135" s="10"/>
      <c r="FS1135" s="10"/>
      <c r="FT1135" s="10"/>
      <c r="FU1135" s="10"/>
      <c r="FV1135" s="10"/>
      <c r="FW1135" s="10"/>
      <c r="FX1135" s="10"/>
      <c r="FY1135" s="10"/>
      <c r="FZ1135" s="10"/>
      <c r="GA1135" s="10"/>
      <c r="GB1135" s="10"/>
      <c r="GC1135" s="10"/>
      <c r="GD1135" s="10"/>
      <c r="GE1135" s="10"/>
      <c r="GF1135" s="10"/>
      <c r="GG1135" s="10"/>
      <c r="GH1135" s="10"/>
      <c r="GI1135" s="10"/>
      <c r="GJ1135" s="10"/>
      <c r="GK1135" s="10"/>
      <c r="GL1135" s="10"/>
      <c r="GM1135" s="10"/>
      <c r="GN1135" s="10"/>
      <c r="GO1135" s="10"/>
      <c r="GP1135" s="10"/>
      <c r="GQ1135" s="10"/>
      <c r="GR1135" s="10"/>
      <c r="GS1135" s="10"/>
      <c r="GT1135" s="10"/>
      <c r="GU1135" s="10"/>
      <c r="GV1135" s="10"/>
      <c r="GW1135" s="10"/>
      <c r="GX1135" s="10"/>
      <c r="GY1135" s="10"/>
      <c r="GZ1135" s="10"/>
      <c r="HA1135" s="10"/>
      <c r="HB1135" s="10"/>
      <c r="HC1135" s="10"/>
      <c r="HD1135" s="10"/>
      <c r="HE1135" s="10"/>
      <c r="HF1135" s="10"/>
    </row>
    <row r="1136" spans="1:214">
      <c r="A1136" s="71" t="s">
        <v>752</v>
      </c>
      <c r="B1136" s="7">
        <v>3101305</v>
      </c>
      <c r="C1136" s="7" t="s">
        <v>323</v>
      </c>
      <c r="D1136" s="8">
        <v>53877</v>
      </c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10"/>
      <c r="FO1136" s="10"/>
      <c r="FP1136" s="10"/>
      <c r="FQ1136" s="10"/>
      <c r="FR1136" s="10"/>
      <c r="FS1136" s="10"/>
      <c r="FT1136" s="10"/>
      <c r="FU1136" s="10"/>
      <c r="FV1136" s="10"/>
      <c r="FW1136" s="10"/>
      <c r="FX1136" s="10"/>
      <c r="FY1136" s="10"/>
      <c r="FZ1136" s="10"/>
      <c r="GA1136" s="10"/>
      <c r="GB1136" s="10"/>
      <c r="GC1136" s="10"/>
      <c r="GD1136" s="10"/>
      <c r="GE1136" s="10"/>
      <c r="GF1136" s="10"/>
      <c r="GG1136" s="10"/>
      <c r="GH1136" s="10"/>
      <c r="GI1136" s="10"/>
      <c r="GJ1136" s="10"/>
      <c r="GK1136" s="10"/>
      <c r="GL1136" s="10"/>
      <c r="GM1136" s="10"/>
      <c r="GN1136" s="10"/>
      <c r="GO1136" s="10"/>
      <c r="GP1136" s="10"/>
      <c r="GQ1136" s="10"/>
      <c r="GR1136" s="10"/>
      <c r="GS1136" s="10"/>
      <c r="GT1136" s="10"/>
      <c r="GU1136" s="10"/>
      <c r="GV1136" s="10"/>
      <c r="GW1136" s="10"/>
      <c r="GX1136" s="10"/>
      <c r="GY1136" s="10"/>
      <c r="GZ1136" s="10"/>
      <c r="HA1136" s="10"/>
      <c r="HB1136" s="10"/>
      <c r="HC1136" s="10"/>
      <c r="HD1136" s="10"/>
      <c r="HE1136" s="10"/>
      <c r="HF1136" s="10"/>
    </row>
    <row r="1137" spans="1:214">
      <c r="A1137" s="71" t="s">
        <v>752</v>
      </c>
      <c r="B1137" s="7">
        <v>3101306</v>
      </c>
      <c r="C1137" s="7" t="s">
        <v>324</v>
      </c>
      <c r="D1137" s="8">
        <v>196018</v>
      </c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  <c r="DP1137" s="10"/>
      <c r="DQ1137" s="10"/>
      <c r="DR1137" s="10"/>
      <c r="DS1137" s="10"/>
      <c r="DT1137" s="10"/>
      <c r="DU1137" s="10"/>
      <c r="DV1137" s="10"/>
      <c r="DW1137" s="10"/>
      <c r="DX1137" s="10"/>
      <c r="DY1137" s="10"/>
      <c r="DZ1137" s="10"/>
      <c r="EA1137" s="10"/>
      <c r="EB1137" s="10"/>
      <c r="EC1137" s="10"/>
      <c r="ED1137" s="10"/>
      <c r="EE1137" s="10"/>
      <c r="EF1137" s="10"/>
      <c r="EG1137" s="10"/>
      <c r="EH1137" s="10"/>
      <c r="EI1137" s="10"/>
      <c r="EJ1137" s="10"/>
      <c r="EK1137" s="10"/>
      <c r="EL1137" s="10"/>
      <c r="EM1137" s="10"/>
      <c r="EN1137" s="10"/>
      <c r="EO1137" s="10"/>
      <c r="EP1137" s="10"/>
      <c r="EQ1137" s="10"/>
      <c r="ER1137" s="10"/>
      <c r="ES1137" s="10"/>
      <c r="ET1137" s="10"/>
      <c r="EU1137" s="10"/>
      <c r="EV1137" s="10"/>
      <c r="EW1137" s="10"/>
      <c r="EX1137" s="10"/>
      <c r="EY1137" s="10"/>
      <c r="EZ1137" s="10"/>
      <c r="FA1137" s="10"/>
      <c r="FB1137" s="10"/>
      <c r="FC1137" s="10"/>
      <c r="FD1137" s="10"/>
      <c r="FE1137" s="10"/>
      <c r="FF1137" s="10"/>
      <c r="FG1137" s="10"/>
      <c r="FH1137" s="10"/>
      <c r="FI1137" s="10"/>
      <c r="FJ1137" s="10"/>
      <c r="FK1137" s="10"/>
      <c r="FL1137" s="10"/>
      <c r="FM1137" s="10"/>
      <c r="FN1137" s="10"/>
      <c r="FO1137" s="10"/>
      <c r="FP1137" s="10"/>
      <c r="FQ1137" s="10"/>
      <c r="FR1137" s="10"/>
      <c r="FS1137" s="10"/>
      <c r="FT1137" s="10"/>
      <c r="FU1137" s="10"/>
      <c r="FV1137" s="10"/>
      <c r="FW1137" s="10"/>
      <c r="FX1137" s="10"/>
      <c r="FY1137" s="10"/>
      <c r="FZ1137" s="10"/>
      <c r="GA1137" s="10"/>
      <c r="GB1137" s="10"/>
      <c r="GC1137" s="10"/>
      <c r="GD1137" s="10"/>
      <c r="GE1137" s="10"/>
      <c r="GF1137" s="10"/>
      <c r="GG1137" s="10"/>
      <c r="GH1137" s="10"/>
      <c r="GI1137" s="10"/>
      <c r="GJ1137" s="10"/>
      <c r="GK1137" s="10"/>
      <c r="GL1137" s="10"/>
      <c r="GM1137" s="10"/>
      <c r="GN1137" s="10"/>
      <c r="GO1137" s="10"/>
      <c r="GP1137" s="10"/>
      <c r="GQ1137" s="10"/>
      <c r="GR1137" s="10"/>
      <c r="GS1137" s="10"/>
      <c r="GT1137" s="10"/>
      <c r="GU1137" s="10"/>
      <c r="GV1137" s="10"/>
      <c r="GW1137" s="10"/>
      <c r="GX1137" s="10"/>
      <c r="GY1137" s="10"/>
      <c r="GZ1137" s="10"/>
      <c r="HA1137" s="10"/>
      <c r="HB1137" s="10"/>
      <c r="HC1137" s="10"/>
      <c r="HD1137" s="10"/>
      <c r="HE1137" s="10"/>
      <c r="HF1137" s="10"/>
    </row>
    <row r="1138" spans="1:214" ht="25.5">
      <c r="A1138" s="71" t="s">
        <v>752</v>
      </c>
      <c r="B1138" s="7">
        <v>3101312</v>
      </c>
      <c r="C1138" s="7" t="s">
        <v>325</v>
      </c>
      <c r="D1138" s="8">
        <v>983111</v>
      </c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  <c r="FR1138" s="10"/>
      <c r="FS1138" s="10"/>
      <c r="FT1138" s="10"/>
      <c r="FU1138" s="10"/>
      <c r="FV1138" s="10"/>
      <c r="FW1138" s="10"/>
      <c r="FX1138" s="10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  <c r="GK1138" s="10"/>
      <c r="GL1138" s="10"/>
      <c r="GM1138" s="10"/>
      <c r="GN1138" s="10"/>
      <c r="GO1138" s="10"/>
      <c r="GP1138" s="10"/>
      <c r="GQ1138" s="10"/>
      <c r="GR1138" s="10"/>
      <c r="GS1138" s="10"/>
      <c r="GT1138" s="10"/>
      <c r="GU1138" s="10"/>
      <c r="GV1138" s="10"/>
      <c r="GW1138" s="10"/>
      <c r="GX1138" s="10"/>
      <c r="GY1138" s="10"/>
      <c r="GZ1138" s="10"/>
      <c r="HA1138" s="10"/>
      <c r="HB1138" s="10"/>
      <c r="HC1138" s="10"/>
      <c r="HD1138" s="10"/>
      <c r="HE1138" s="10"/>
      <c r="HF1138" s="10"/>
    </row>
    <row r="1139" spans="1:214" ht="25.5">
      <c r="A1139" s="71" t="s">
        <v>752</v>
      </c>
      <c r="B1139" s="7">
        <v>3101313</v>
      </c>
      <c r="C1139" s="7" t="s">
        <v>326</v>
      </c>
      <c r="D1139" s="8">
        <v>1636433</v>
      </c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</row>
    <row r="1140" spans="1:214" ht="25.5">
      <c r="A1140" s="71" t="s">
        <v>752</v>
      </c>
      <c r="B1140" s="7">
        <v>3101314</v>
      </c>
      <c r="C1140" s="7" t="s">
        <v>327</v>
      </c>
      <c r="D1140" s="8">
        <v>58270</v>
      </c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10"/>
      <c r="FO1140" s="10"/>
      <c r="FP1140" s="10"/>
      <c r="FQ1140" s="10"/>
      <c r="FR1140" s="10"/>
      <c r="FS1140" s="10"/>
      <c r="FT1140" s="10"/>
      <c r="FU1140" s="10"/>
      <c r="FV1140" s="10"/>
      <c r="FW1140" s="10"/>
      <c r="FX1140" s="10"/>
      <c r="FY1140" s="10"/>
      <c r="FZ1140" s="10"/>
      <c r="GA1140" s="10"/>
      <c r="GB1140" s="10"/>
      <c r="GC1140" s="10"/>
      <c r="GD1140" s="10"/>
      <c r="GE1140" s="10"/>
      <c r="GF1140" s="10"/>
      <c r="GG1140" s="10"/>
      <c r="GH1140" s="10"/>
      <c r="GI1140" s="10"/>
      <c r="GJ1140" s="10"/>
      <c r="GK1140" s="10"/>
      <c r="GL1140" s="10"/>
      <c r="GM1140" s="10"/>
      <c r="GN1140" s="10"/>
      <c r="GO1140" s="10"/>
      <c r="GP1140" s="10"/>
      <c r="GQ1140" s="10"/>
      <c r="GR1140" s="10"/>
      <c r="GS1140" s="10"/>
      <c r="GT1140" s="10"/>
      <c r="GU1140" s="10"/>
      <c r="GV1140" s="10"/>
      <c r="GW1140" s="10"/>
      <c r="GX1140" s="10"/>
      <c r="GY1140" s="10"/>
      <c r="GZ1140" s="10"/>
      <c r="HA1140" s="10"/>
      <c r="HB1140" s="10"/>
      <c r="HC1140" s="10"/>
      <c r="HD1140" s="10"/>
      <c r="HE1140" s="10"/>
      <c r="HF1140" s="10"/>
    </row>
    <row r="1141" spans="1:214" ht="25.5">
      <c r="A1141" s="71" t="s">
        <v>752</v>
      </c>
      <c r="B1141" s="7">
        <v>3101315</v>
      </c>
      <c r="C1141" s="7" t="s">
        <v>328</v>
      </c>
      <c r="D1141" s="8">
        <v>95691</v>
      </c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10"/>
      <c r="FO1141" s="10"/>
      <c r="FP1141" s="10"/>
      <c r="FQ1141" s="10"/>
      <c r="FR1141" s="10"/>
      <c r="FS1141" s="10"/>
      <c r="FT1141" s="10"/>
      <c r="FU1141" s="10"/>
      <c r="FV1141" s="10"/>
      <c r="FW1141" s="10"/>
      <c r="FX1141" s="10"/>
      <c r="FY1141" s="10"/>
      <c r="FZ1141" s="10"/>
      <c r="GA1141" s="10"/>
      <c r="GB1141" s="10"/>
      <c r="GC1141" s="10"/>
      <c r="GD1141" s="10"/>
      <c r="GE1141" s="10"/>
      <c r="GF1141" s="10"/>
      <c r="GG1141" s="10"/>
      <c r="GH1141" s="10"/>
      <c r="GI1141" s="10"/>
      <c r="GJ1141" s="10"/>
      <c r="GK1141" s="10"/>
      <c r="GL1141" s="10"/>
      <c r="GM1141" s="10"/>
      <c r="GN1141" s="10"/>
      <c r="GO1141" s="10"/>
      <c r="GP1141" s="10"/>
      <c r="GQ1141" s="10"/>
      <c r="GR1141" s="10"/>
      <c r="GS1141" s="10"/>
      <c r="GT1141" s="10"/>
      <c r="GU1141" s="10"/>
      <c r="GV1141" s="10"/>
      <c r="GW1141" s="10"/>
      <c r="GX1141" s="10"/>
      <c r="GY1141" s="10"/>
      <c r="GZ1141" s="10"/>
      <c r="HA1141" s="10"/>
      <c r="HB1141" s="10"/>
      <c r="HC1141" s="10"/>
      <c r="HD1141" s="10"/>
      <c r="HE1141" s="10"/>
      <c r="HF1141" s="10"/>
    </row>
    <row r="1142" spans="1:214" ht="25.5">
      <c r="A1142" s="71" t="s">
        <v>752</v>
      </c>
      <c r="B1142" s="7">
        <v>3101316</v>
      </c>
      <c r="C1142" s="7" t="s">
        <v>329</v>
      </c>
      <c r="D1142" s="8">
        <v>156045</v>
      </c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10"/>
      <c r="FO1142" s="10"/>
      <c r="FP1142" s="10"/>
      <c r="FQ1142" s="10"/>
      <c r="FR1142" s="10"/>
      <c r="FS1142" s="10"/>
      <c r="FT1142" s="10"/>
      <c r="FU1142" s="10"/>
      <c r="FV1142" s="10"/>
      <c r="FW1142" s="10"/>
      <c r="FX1142" s="10"/>
      <c r="FY1142" s="10"/>
      <c r="FZ1142" s="10"/>
      <c r="GA1142" s="10"/>
      <c r="GB1142" s="10"/>
      <c r="GC1142" s="10"/>
      <c r="GD1142" s="10"/>
      <c r="GE1142" s="10"/>
      <c r="GF1142" s="10"/>
      <c r="GG1142" s="10"/>
      <c r="GH1142" s="10"/>
      <c r="GI1142" s="10"/>
      <c r="GJ1142" s="10"/>
      <c r="GK1142" s="10"/>
      <c r="GL1142" s="10"/>
      <c r="GM1142" s="10"/>
      <c r="GN1142" s="10"/>
      <c r="GO1142" s="10"/>
      <c r="GP1142" s="10"/>
      <c r="GQ1142" s="10"/>
      <c r="GR1142" s="10"/>
      <c r="GS1142" s="10"/>
      <c r="GT1142" s="10"/>
      <c r="GU1142" s="10"/>
      <c r="GV1142" s="10"/>
      <c r="GW1142" s="10"/>
      <c r="GX1142" s="10"/>
      <c r="GY1142" s="10"/>
      <c r="GZ1142" s="10"/>
      <c r="HA1142" s="10"/>
      <c r="HB1142" s="10"/>
      <c r="HC1142" s="10"/>
      <c r="HD1142" s="10"/>
      <c r="HE1142" s="10"/>
      <c r="HF1142" s="10"/>
    </row>
    <row r="1143" spans="1:214">
      <c r="A1143" s="71" t="s">
        <v>752</v>
      </c>
      <c r="B1143" s="7">
        <v>3101322</v>
      </c>
      <c r="C1143" s="7" t="s">
        <v>1222</v>
      </c>
      <c r="D1143" s="8">
        <v>0</v>
      </c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10"/>
      <c r="FO1143" s="10"/>
      <c r="FP1143" s="10"/>
      <c r="FQ1143" s="10"/>
      <c r="FR1143" s="10"/>
      <c r="FS1143" s="10"/>
      <c r="FT1143" s="10"/>
      <c r="FU1143" s="10"/>
      <c r="FV1143" s="10"/>
      <c r="FW1143" s="10"/>
      <c r="FX1143" s="10"/>
      <c r="FY1143" s="10"/>
      <c r="FZ1143" s="10"/>
      <c r="GA1143" s="10"/>
      <c r="GB1143" s="10"/>
      <c r="GC1143" s="10"/>
      <c r="GD1143" s="10"/>
      <c r="GE1143" s="10"/>
      <c r="GF1143" s="10"/>
      <c r="GG1143" s="10"/>
      <c r="GH1143" s="10"/>
      <c r="GI1143" s="10"/>
      <c r="GJ1143" s="10"/>
      <c r="GK1143" s="10"/>
      <c r="GL1143" s="10"/>
      <c r="GM1143" s="10"/>
      <c r="GN1143" s="10"/>
      <c r="GO1143" s="10"/>
      <c r="GP1143" s="10"/>
      <c r="GQ1143" s="10"/>
      <c r="GR1143" s="10"/>
      <c r="GS1143" s="10"/>
      <c r="GT1143" s="10"/>
      <c r="GU1143" s="10"/>
      <c r="GV1143" s="10"/>
      <c r="GW1143" s="10"/>
      <c r="GX1143" s="10"/>
      <c r="GY1143" s="10"/>
      <c r="GZ1143" s="10"/>
      <c r="HA1143" s="10"/>
      <c r="HB1143" s="10"/>
      <c r="HC1143" s="10"/>
      <c r="HD1143" s="10"/>
      <c r="HE1143" s="10"/>
      <c r="HF1143" s="10"/>
    </row>
    <row r="1144" spans="1:214">
      <c r="A1144" s="71" t="s">
        <v>752</v>
      </c>
      <c r="B1144" s="7">
        <v>3101323</v>
      </c>
      <c r="C1144" s="7" t="s">
        <v>1223</v>
      </c>
      <c r="D1144" s="8">
        <v>0</v>
      </c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10"/>
      <c r="FO1144" s="10"/>
      <c r="FP1144" s="10"/>
      <c r="FQ1144" s="10"/>
      <c r="FR1144" s="10"/>
      <c r="FS1144" s="10"/>
      <c r="FT1144" s="10"/>
      <c r="FU1144" s="10"/>
      <c r="FV1144" s="10"/>
      <c r="FW1144" s="10"/>
      <c r="FX1144" s="10"/>
      <c r="FY1144" s="10"/>
      <c r="FZ1144" s="10"/>
      <c r="GA1144" s="10"/>
      <c r="GB1144" s="10"/>
      <c r="GC1144" s="10"/>
      <c r="GD1144" s="10"/>
      <c r="GE1144" s="10"/>
      <c r="GF1144" s="10"/>
      <c r="GG1144" s="10"/>
      <c r="GH1144" s="10"/>
      <c r="GI1144" s="10"/>
      <c r="GJ1144" s="10"/>
      <c r="GK1144" s="10"/>
      <c r="GL1144" s="10"/>
      <c r="GM1144" s="10"/>
      <c r="GN1144" s="10"/>
      <c r="GO1144" s="10"/>
      <c r="GP1144" s="10"/>
      <c r="GQ1144" s="10"/>
      <c r="GR1144" s="10"/>
      <c r="GS1144" s="10"/>
      <c r="GT1144" s="10"/>
      <c r="GU1144" s="10"/>
      <c r="GV1144" s="10"/>
      <c r="GW1144" s="10"/>
      <c r="GX1144" s="10"/>
      <c r="GY1144" s="10"/>
      <c r="GZ1144" s="10"/>
      <c r="HA1144" s="10"/>
      <c r="HB1144" s="10"/>
      <c r="HC1144" s="10"/>
      <c r="HD1144" s="10"/>
      <c r="HE1144" s="10"/>
      <c r="HF1144" s="10"/>
    </row>
    <row r="1145" spans="1:214" ht="25.5">
      <c r="A1145" s="71" t="s">
        <v>752</v>
      </c>
      <c r="B1145" s="7">
        <v>3101324</v>
      </c>
      <c r="C1145" s="7" t="s">
        <v>1224</v>
      </c>
      <c r="D1145" s="8">
        <v>0</v>
      </c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10"/>
      <c r="FO1145" s="10"/>
      <c r="FP1145" s="10"/>
      <c r="FQ1145" s="10"/>
      <c r="FR1145" s="10"/>
      <c r="FS1145" s="10"/>
      <c r="FT1145" s="10"/>
      <c r="FU1145" s="10"/>
      <c r="FV1145" s="10"/>
      <c r="FW1145" s="10"/>
      <c r="FX1145" s="10"/>
      <c r="FY1145" s="10"/>
      <c r="FZ1145" s="10"/>
      <c r="GA1145" s="10"/>
      <c r="GB1145" s="10"/>
      <c r="GC1145" s="10"/>
      <c r="GD1145" s="10"/>
      <c r="GE1145" s="10"/>
      <c r="GF1145" s="10"/>
      <c r="GG1145" s="10"/>
      <c r="GH1145" s="10"/>
      <c r="GI1145" s="10"/>
      <c r="GJ1145" s="10"/>
      <c r="GK1145" s="10"/>
      <c r="GL1145" s="10"/>
      <c r="GM1145" s="10"/>
      <c r="GN1145" s="10"/>
      <c r="GO1145" s="10"/>
      <c r="GP1145" s="10"/>
      <c r="GQ1145" s="10"/>
      <c r="GR1145" s="10"/>
      <c r="GS1145" s="10"/>
      <c r="GT1145" s="10"/>
      <c r="GU1145" s="10"/>
      <c r="GV1145" s="10"/>
      <c r="GW1145" s="10"/>
      <c r="GX1145" s="10"/>
      <c r="GY1145" s="10"/>
      <c r="GZ1145" s="10"/>
      <c r="HA1145" s="10"/>
      <c r="HB1145" s="10"/>
      <c r="HC1145" s="10"/>
      <c r="HD1145" s="10"/>
      <c r="HE1145" s="10"/>
      <c r="HF1145" s="10"/>
    </row>
    <row r="1146" spans="1:214">
      <c r="A1146" s="4">
        <v>63</v>
      </c>
      <c r="B1146" s="5" t="s">
        <v>330</v>
      </c>
      <c r="C1146" s="4" t="s">
        <v>331</v>
      </c>
      <c r="D1146" s="6">
        <f>D1147</f>
        <v>0</v>
      </c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10"/>
      <c r="FO1146" s="10"/>
      <c r="FP1146" s="10"/>
      <c r="FQ1146" s="10"/>
      <c r="FR1146" s="10"/>
      <c r="FS1146" s="10"/>
      <c r="FT1146" s="10"/>
      <c r="FU1146" s="10"/>
      <c r="FV1146" s="10"/>
      <c r="FW1146" s="10"/>
      <c r="FX1146" s="10"/>
      <c r="FY1146" s="10"/>
      <c r="FZ1146" s="10"/>
      <c r="GA1146" s="10"/>
      <c r="GB1146" s="10"/>
      <c r="GC1146" s="10"/>
      <c r="GD1146" s="10"/>
      <c r="GE1146" s="10"/>
      <c r="GF1146" s="10"/>
      <c r="GG1146" s="10"/>
      <c r="GH1146" s="10"/>
      <c r="GI1146" s="10"/>
      <c r="GJ1146" s="10"/>
      <c r="GK1146" s="10"/>
      <c r="GL1146" s="10"/>
      <c r="GM1146" s="10"/>
      <c r="GN1146" s="10"/>
      <c r="GO1146" s="10"/>
      <c r="GP1146" s="10"/>
      <c r="GQ1146" s="10"/>
      <c r="GR1146" s="10"/>
      <c r="GS1146" s="10"/>
      <c r="GT1146" s="10"/>
      <c r="GU1146" s="10"/>
      <c r="GV1146" s="10"/>
      <c r="GW1146" s="10"/>
      <c r="GX1146" s="10"/>
      <c r="GY1146" s="10"/>
      <c r="GZ1146" s="10"/>
      <c r="HA1146" s="10"/>
      <c r="HB1146" s="10"/>
      <c r="HC1146" s="10"/>
      <c r="HD1146" s="10"/>
      <c r="HE1146" s="10"/>
      <c r="HF1146" s="10"/>
    </row>
    <row r="1147" spans="1:214">
      <c r="A1147" s="71" t="s">
        <v>752</v>
      </c>
      <c r="B1147" s="7">
        <v>3101401</v>
      </c>
      <c r="C1147" s="7" t="s">
        <v>332</v>
      </c>
      <c r="D1147" s="8">
        <v>0</v>
      </c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  <c r="EC1147" s="10"/>
      <c r="ED1147" s="10"/>
      <c r="EE1147" s="10"/>
      <c r="EF1147" s="10"/>
      <c r="EG1147" s="10"/>
      <c r="EH1147" s="10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  <c r="EW1147" s="10"/>
      <c r="EX1147" s="10"/>
      <c r="EY1147" s="10"/>
      <c r="EZ1147" s="10"/>
      <c r="FA1147" s="10"/>
      <c r="FB1147" s="10"/>
      <c r="FC1147" s="10"/>
      <c r="FD1147" s="10"/>
      <c r="FE1147" s="10"/>
      <c r="FF1147" s="10"/>
      <c r="FG1147" s="10"/>
      <c r="FH1147" s="10"/>
      <c r="FI1147" s="10"/>
      <c r="FJ1147" s="10"/>
      <c r="FK1147" s="10"/>
      <c r="FL1147" s="10"/>
      <c r="FM1147" s="10"/>
      <c r="FN1147" s="10"/>
      <c r="FO1147" s="10"/>
      <c r="FP1147" s="10"/>
      <c r="FQ1147" s="10"/>
      <c r="FR1147" s="10"/>
      <c r="FS1147" s="10"/>
      <c r="FT1147" s="10"/>
      <c r="FU1147" s="10"/>
      <c r="FV1147" s="10"/>
      <c r="FW1147" s="10"/>
      <c r="FX1147" s="10"/>
      <c r="FY1147" s="10"/>
      <c r="FZ1147" s="10"/>
      <c r="GA1147" s="10"/>
      <c r="GB1147" s="10"/>
      <c r="GC1147" s="10"/>
      <c r="GD1147" s="10"/>
      <c r="GE1147" s="10"/>
      <c r="GF1147" s="10"/>
      <c r="GG1147" s="10"/>
      <c r="GH1147" s="10"/>
      <c r="GI1147" s="10"/>
      <c r="GJ1147" s="10"/>
      <c r="GK1147" s="10"/>
      <c r="GL1147" s="10"/>
      <c r="GM1147" s="10"/>
      <c r="GN1147" s="10"/>
      <c r="GO1147" s="10"/>
      <c r="GP1147" s="10"/>
      <c r="GQ1147" s="10"/>
      <c r="GR1147" s="10"/>
      <c r="GS1147" s="10"/>
      <c r="GT1147" s="10"/>
      <c r="GU1147" s="10"/>
      <c r="GV1147" s="10"/>
      <c r="GW1147" s="10"/>
      <c r="GX1147" s="10"/>
      <c r="GY1147" s="10"/>
      <c r="GZ1147" s="10"/>
      <c r="HA1147" s="10"/>
      <c r="HB1147" s="10"/>
      <c r="HC1147" s="10"/>
      <c r="HD1147" s="10"/>
      <c r="HE1147" s="10"/>
      <c r="HF1147" s="10"/>
    </row>
    <row r="1148" spans="1:214">
      <c r="A1148" s="4">
        <v>64</v>
      </c>
      <c r="B1148" s="5" t="s">
        <v>333</v>
      </c>
      <c r="C1148" s="4" t="s">
        <v>334</v>
      </c>
      <c r="D1148" s="6">
        <f>SUM(D1149:D1151)+D1152</f>
        <v>0</v>
      </c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  <c r="EC1148" s="10"/>
      <c r="ED1148" s="10"/>
      <c r="EE1148" s="10"/>
      <c r="EF1148" s="10"/>
      <c r="EG1148" s="10"/>
      <c r="EH1148" s="10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  <c r="EW1148" s="10"/>
      <c r="EX1148" s="10"/>
      <c r="EY1148" s="10"/>
      <c r="EZ1148" s="10"/>
      <c r="FA1148" s="10"/>
      <c r="FB1148" s="10"/>
      <c r="FC1148" s="10"/>
      <c r="FD1148" s="10"/>
      <c r="FE1148" s="10"/>
      <c r="FF1148" s="10"/>
      <c r="FG1148" s="10"/>
      <c r="FH1148" s="10"/>
      <c r="FI1148" s="10"/>
      <c r="FJ1148" s="10"/>
      <c r="FK1148" s="10"/>
      <c r="FL1148" s="10"/>
      <c r="FM1148" s="10"/>
      <c r="FN1148" s="10"/>
      <c r="FO1148" s="10"/>
      <c r="FP1148" s="10"/>
      <c r="FQ1148" s="10"/>
      <c r="FR1148" s="10"/>
      <c r="FS1148" s="10"/>
      <c r="FT1148" s="10"/>
      <c r="FU1148" s="10"/>
      <c r="FV1148" s="10"/>
      <c r="FW1148" s="10"/>
      <c r="FX1148" s="10"/>
      <c r="FY1148" s="10"/>
      <c r="FZ1148" s="10"/>
      <c r="GA1148" s="10"/>
      <c r="GB1148" s="10"/>
      <c r="GC1148" s="10"/>
      <c r="GD1148" s="10"/>
      <c r="GE1148" s="10"/>
      <c r="GF1148" s="10"/>
      <c r="GG1148" s="10"/>
      <c r="GH1148" s="10"/>
      <c r="GI1148" s="10"/>
      <c r="GJ1148" s="10"/>
      <c r="GK1148" s="10"/>
      <c r="GL1148" s="10"/>
      <c r="GM1148" s="10"/>
      <c r="GN1148" s="10"/>
      <c r="GO1148" s="10"/>
      <c r="GP1148" s="10"/>
      <c r="GQ1148" s="10"/>
      <c r="GR1148" s="10"/>
      <c r="GS1148" s="10"/>
      <c r="GT1148" s="10"/>
      <c r="GU1148" s="10"/>
      <c r="GV1148" s="10"/>
      <c r="GW1148" s="10"/>
      <c r="GX1148" s="10"/>
      <c r="GY1148" s="10"/>
      <c r="GZ1148" s="10"/>
      <c r="HA1148" s="10"/>
      <c r="HB1148" s="10"/>
      <c r="HC1148" s="10"/>
      <c r="HD1148" s="10"/>
      <c r="HE1148" s="10"/>
      <c r="HF1148" s="10"/>
    </row>
    <row r="1149" spans="1:214">
      <c r="A1149" s="71" t="s">
        <v>752</v>
      </c>
      <c r="B1149" s="7">
        <v>3200101</v>
      </c>
      <c r="C1149" s="7" t="s">
        <v>324</v>
      </c>
      <c r="D1149" s="8">
        <v>0</v>
      </c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  <c r="EC1149" s="10"/>
      <c r="ED1149" s="10"/>
      <c r="EE1149" s="10"/>
      <c r="EF1149" s="10"/>
      <c r="EG1149" s="10"/>
      <c r="EH1149" s="10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  <c r="EW1149" s="10"/>
      <c r="EX1149" s="10"/>
      <c r="EY1149" s="10"/>
      <c r="EZ1149" s="10"/>
      <c r="FA1149" s="10"/>
      <c r="FB1149" s="10"/>
      <c r="FC1149" s="10"/>
      <c r="FD1149" s="10"/>
      <c r="FE1149" s="10"/>
      <c r="FF1149" s="10"/>
      <c r="FG1149" s="10"/>
      <c r="FH1149" s="10"/>
      <c r="FI1149" s="10"/>
      <c r="FJ1149" s="10"/>
      <c r="FK1149" s="10"/>
      <c r="FL1149" s="10"/>
      <c r="FM1149" s="10"/>
      <c r="FN1149" s="10"/>
      <c r="FO1149" s="10"/>
      <c r="FP1149" s="10"/>
      <c r="FQ1149" s="10"/>
      <c r="FR1149" s="10"/>
      <c r="FS1149" s="10"/>
      <c r="FT1149" s="10"/>
      <c r="FU1149" s="10"/>
      <c r="FV1149" s="10"/>
      <c r="FW1149" s="10"/>
      <c r="FX1149" s="10"/>
      <c r="FY1149" s="10"/>
      <c r="FZ1149" s="10"/>
      <c r="GA1149" s="10"/>
      <c r="GB1149" s="10"/>
      <c r="GC1149" s="10"/>
      <c r="GD1149" s="10"/>
      <c r="GE1149" s="10"/>
      <c r="GF1149" s="10"/>
      <c r="GG1149" s="10"/>
      <c r="GH1149" s="10"/>
      <c r="GI1149" s="10"/>
      <c r="GJ1149" s="10"/>
      <c r="GK1149" s="10"/>
      <c r="GL1149" s="10"/>
      <c r="GM1149" s="10"/>
      <c r="GN1149" s="10"/>
      <c r="GO1149" s="10"/>
      <c r="GP1149" s="10"/>
      <c r="GQ1149" s="10"/>
      <c r="GR1149" s="10"/>
      <c r="GS1149" s="10"/>
      <c r="GT1149" s="10"/>
      <c r="GU1149" s="10"/>
      <c r="GV1149" s="10"/>
      <c r="GW1149" s="10"/>
      <c r="GX1149" s="10"/>
      <c r="GY1149" s="10"/>
      <c r="GZ1149" s="10"/>
      <c r="HA1149" s="10"/>
      <c r="HB1149" s="10"/>
      <c r="HC1149" s="10"/>
      <c r="HD1149" s="10"/>
      <c r="HE1149" s="10"/>
      <c r="HF1149" s="10"/>
    </row>
    <row r="1150" spans="1:214">
      <c r="A1150" s="71" t="s">
        <v>752</v>
      </c>
      <c r="B1150" s="7">
        <v>3200102</v>
      </c>
      <c r="C1150" s="7" t="s">
        <v>335</v>
      </c>
      <c r="D1150" s="8">
        <v>0</v>
      </c>
      <c r="F1150" s="11"/>
      <c r="G1150" s="12"/>
      <c r="H1150" s="12"/>
      <c r="I1150" s="12"/>
      <c r="J1150" s="11"/>
      <c r="K1150" s="12"/>
      <c r="L1150" s="12"/>
      <c r="M1150" s="11"/>
      <c r="N1150" s="12"/>
      <c r="O1150" s="12"/>
      <c r="P1150" s="11"/>
      <c r="Q1150" s="12"/>
      <c r="R1150" s="12"/>
      <c r="S1150" s="11"/>
      <c r="T1150" s="12"/>
      <c r="U1150" s="12"/>
      <c r="V1150" s="11"/>
      <c r="W1150" s="12"/>
      <c r="X1150" s="12"/>
      <c r="Y1150" s="11"/>
      <c r="Z1150" s="12"/>
      <c r="AA1150" s="12"/>
      <c r="AB1150" s="11"/>
      <c r="AC1150" s="12"/>
      <c r="AD1150" s="12"/>
      <c r="AE1150" s="11"/>
      <c r="AF1150" s="12"/>
      <c r="AG1150" s="12"/>
      <c r="AH1150" s="11"/>
      <c r="AI1150" s="12"/>
      <c r="AJ1150" s="12"/>
      <c r="AK1150" s="11"/>
      <c r="AL1150" s="12"/>
      <c r="AM1150" s="12"/>
      <c r="AN1150" s="11"/>
      <c r="AO1150" s="12"/>
      <c r="AP1150" s="12"/>
      <c r="AQ1150" s="11"/>
      <c r="AR1150" s="12"/>
      <c r="AS1150" s="12"/>
      <c r="AT1150" s="11"/>
      <c r="AU1150" s="12"/>
      <c r="AV1150" s="12"/>
      <c r="AW1150" s="11"/>
      <c r="AX1150" s="12"/>
      <c r="AY1150" s="12"/>
      <c r="AZ1150" s="11"/>
      <c r="BA1150" s="12"/>
      <c r="BB1150" s="12"/>
      <c r="BC1150" s="11"/>
      <c r="BD1150" s="12"/>
      <c r="BE1150" s="12"/>
      <c r="BF1150" s="11"/>
      <c r="BG1150" s="12"/>
      <c r="BH1150" s="12"/>
      <c r="BI1150" s="11"/>
      <c r="BJ1150" s="12"/>
      <c r="BK1150" s="12"/>
      <c r="BL1150" s="11"/>
      <c r="BM1150" s="12"/>
      <c r="BN1150" s="12"/>
      <c r="BO1150" s="11"/>
      <c r="BP1150" s="12"/>
      <c r="BQ1150" s="12"/>
      <c r="BR1150" s="11"/>
      <c r="BS1150" s="12"/>
      <c r="BT1150" s="12"/>
      <c r="BU1150" s="11"/>
      <c r="BV1150" s="12"/>
      <c r="BW1150" s="12"/>
      <c r="BX1150" s="11"/>
      <c r="BY1150" s="12"/>
      <c r="BZ1150" s="12"/>
      <c r="CA1150" s="11"/>
      <c r="CB1150" s="12"/>
      <c r="CC1150" s="12"/>
      <c r="CD1150" s="11"/>
      <c r="CE1150" s="12"/>
      <c r="CF1150" s="12"/>
      <c r="CG1150" s="11"/>
      <c r="CH1150" s="12"/>
      <c r="CI1150" s="12"/>
      <c r="CJ1150" s="11"/>
      <c r="CK1150" s="12"/>
      <c r="CL1150" s="12"/>
      <c r="CM1150" s="11"/>
      <c r="CN1150" s="12"/>
      <c r="CO1150" s="12"/>
      <c r="CP1150" s="11"/>
      <c r="CQ1150" s="12"/>
      <c r="CR1150" s="12"/>
      <c r="CS1150" s="11"/>
      <c r="CT1150" s="12"/>
      <c r="CU1150" s="12"/>
      <c r="CV1150" s="11"/>
      <c r="CW1150" s="12"/>
      <c r="CX1150" s="12"/>
      <c r="CY1150" s="11"/>
      <c r="CZ1150" s="12"/>
      <c r="DA1150" s="12"/>
      <c r="DB1150" s="11"/>
      <c r="DC1150" s="12"/>
      <c r="DD1150" s="12"/>
      <c r="DE1150" s="11"/>
      <c r="DF1150" s="12"/>
      <c r="DG1150" s="12"/>
      <c r="DH1150" s="11"/>
      <c r="DI1150" s="12"/>
      <c r="DJ1150" s="12"/>
      <c r="DK1150" s="11"/>
      <c r="DL1150" s="12"/>
      <c r="DM1150" s="12"/>
      <c r="DN1150" s="11"/>
      <c r="DO1150" s="12"/>
      <c r="DP1150" s="12"/>
      <c r="DQ1150" s="11"/>
      <c r="DR1150" s="12"/>
      <c r="DS1150" s="12"/>
      <c r="DT1150" s="11"/>
      <c r="DU1150" s="12"/>
      <c r="DV1150" s="12"/>
      <c r="DW1150" s="11"/>
      <c r="DX1150" s="12"/>
      <c r="DY1150" s="12"/>
      <c r="DZ1150" s="11"/>
      <c r="EA1150" s="12"/>
      <c r="EB1150" s="12"/>
      <c r="EC1150" s="11"/>
      <c r="ED1150" s="12"/>
      <c r="EE1150" s="12"/>
      <c r="EF1150" s="11"/>
      <c r="EG1150" s="12"/>
      <c r="EH1150" s="12"/>
      <c r="EI1150" s="11"/>
      <c r="EJ1150" s="12"/>
      <c r="EK1150" s="12"/>
      <c r="EL1150" s="11"/>
      <c r="EM1150" s="12"/>
      <c r="EN1150" s="12"/>
      <c r="EO1150" s="11"/>
      <c r="EP1150" s="12"/>
      <c r="EQ1150" s="12"/>
      <c r="ER1150" s="11"/>
      <c r="ES1150" s="12"/>
      <c r="ET1150" s="12"/>
      <c r="EU1150" s="11"/>
      <c r="EV1150" s="12"/>
      <c r="EW1150" s="12"/>
      <c r="EX1150" s="11"/>
      <c r="EY1150" s="12"/>
      <c r="EZ1150" s="12"/>
      <c r="FA1150" s="11"/>
      <c r="FB1150" s="12"/>
      <c r="FC1150" s="12"/>
      <c r="FD1150" s="11"/>
      <c r="FE1150" s="12"/>
      <c r="FF1150" s="12"/>
      <c r="FG1150" s="11"/>
      <c r="FH1150" s="12"/>
      <c r="FI1150" s="12"/>
      <c r="FJ1150" s="11"/>
      <c r="FK1150" s="12"/>
      <c r="FL1150" s="12"/>
      <c r="FM1150" s="11"/>
      <c r="FN1150" s="12"/>
      <c r="FO1150" s="12"/>
      <c r="FP1150" s="11"/>
      <c r="FQ1150" s="12"/>
      <c r="FR1150" s="12"/>
      <c r="FS1150" s="11"/>
      <c r="FT1150" s="12"/>
      <c r="FU1150" s="12"/>
      <c r="FV1150" s="11"/>
      <c r="FW1150" s="12"/>
      <c r="FX1150" s="12"/>
      <c r="FY1150" s="11"/>
      <c r="FZ1150" s="12"/>
      <c r="GA1150" s="12"/>
      <c r="GB1150" s="11"/>
      <c r="GC1150" s="12"/>
      <c r="GD1150" s="12"/>
      <c r="GE1150" s="11"/>
      <c r="GF1150" s="12"/>
      <c r="GG1150" s="12"/>
      <c r="GH1150" s="11"/>
      <c r="GI1150" s="12"/>
      <c r="GJ1150" s="12"/>
      <c r="GK1150" s="11"/>
      <c r="GL1150" s="12"/>
      <c r="GM1150" s="12"/>
      <c r="GN1150" s="11"/>
      <c r="GO1150" s="12"/>
      <c r="GP1150" s="12"/>
      <c r="GQ1150" s="11"/>
      <c r="GR1150" s="12"/>
      <c r="GS1150" s="12"/>
      <c r="GT1150" s="11"/>
      <c r="GU1150" s="12"/>
      <c r="GV1150" s="12"/>
      <c r="GW1150" s="11"/>
      <c r="GX1150" s="12"/>
      <c r="GY1150" s="12"/>
      <c r="GZ1150" s="11"/>
      <c r="HA1150" s="12"/>
      <c r="HB1150" s="12"/>
      <c r="HC1150" s="11"/>
      <c r="HD1150" s="12"/>
      <c r="HE1150" s="12"/>
      <c r="HF1150" s="11"/>
    </row>
    <row r="1151" spans="1:214" ht="24.75" customHeight="1">
      <c r="A1151" s="71" t="s">
        <v>752</v>
      </c>
      <c r="B1151" s="7">
        <v>3200103</v>
      </c>
      <c r="C1151" s="7" t="s">
        <v>336</v>
      </c>
      <c r="D1151" s="8">
        <v>0</v>
      </c>
      <c r="E1151" s="78"/>
      <c r="F1151" s="76"/>
      <c r="G1151" s="20"/>
      <c r="H1151" s="20"/>
      <c r="I1151" s="20"/>
      <c r="J1151" s="76"/>
      <c r="K1151" s="20"/>
      <c r="L1151" s="20"/>
      <c r="M1151" s="76"/>
      <c r="N1151" s="20"/>
      <c r="O1151" s="20"/>
      <c r="P1151" s="76"/>
      <c r="Q1151" s="20"/>
      <c r="R1151" s="20"/>
      <c r="S1151" s="76"/>
      <c r="T1151" s="20"/>
      <c r="U1151" s="20"/>
      <c r="V1151" s="76"/>
      <c r="W1151" s="20"/>
      <c r="X1151" s="20"/>
      <c r="Y1151" s="76"/>
      <c r="Z1151" s="20"/>
      <c r="AA1151" s="20"/>
      <c r="AB1151" s="76"/>
      <c r="AC1151" s="20"/>
      <c r="AD1151" s="20"/>
      <c r="AE1151" s="76"/>
      <c r="AF1151" s="20"/>
      <c r="AG1151" s="20"/>
      <c r="AH1151" s="76"/>
      <c r="AI1151" s="20"/>
      <c r="AJ1151" s="20"/>
      <c r="AK1151" s="76"/>
      <c r="AL1151" s="12"/>
      <c r="AM1151" s="12"/>
      <c r="AN1151" s="11"/>
      <c r="AO1151" s="12"/>
      <c r="AP1151" s="12"/>
      <c r="AQ1151" s="11"/>
      <c r="AR1151" s="12"/>
      <c r="AS1151" s="12"/>
      <c r="AT1151" s="11"/>
      <c r="AU1151" s="12"/>
      <c r="AV1151" s="12"/>
      <c r="AW1151" s="11"/>
      <c r="AX1151" s="12"/>
      <c r="AY1151" s="12"/>
      <c r="AZ1151" s="11"/>
      <c r="BA1151" s="12"/>
      <c r="BB1151" s="12"/>
      <c r="BC1151" s="11"/>
      <c r="BD1151" s="12"/>
      <c r="BE1151" s="12"/>
      <c r="BF1151" s="11"/>
      <c r="BG1151" s="12"/>
      <c r="BH1151" s="12"/>
      <c r="BI1151" s="11"/>
      <c r="BJ1151" s="12"/>
      <c r="BK1151" s="12"/>
      <c r="BL1151" s="11"/>
      <c r="BM1151" s="12"/>
      <c r="BN1151" s="12"/>
      <c r="BO1151" s="11"/>
      <c r="BP1151" s="12"/>
      <c r="BQ1151" s="12"/>
      <c r="BR1151" s="11"/>
      <c r="BS1151" s="12"/>
      <c r="BT1151" s="12"/>
      <c r="BU1151" s="11"/>
      <c r="BV1151" s="12"/>
      <c r="BW1151" s="12"/>
      <c r="BX1151" s="11"/>
      <c r="BY1151" s="12"/>
      <c r="BZ1151" s="12"/>
      <c r="CA1151" s="11"/>
      <c r="CB1151" s="12"/>
      <c r="CC1151" s="12"/>
      <c r="CD1151" s="11"/>
      <c r="CE1151" s="12"/>
      <c r="CF1151" s="12"/>
      <c r="CG1151" s="11"/>
      <c r="CH1151" s="12"/>
      <c r="CI1151" s="12"/>
      <c r="CJ1151" s="11"/>
      <c r="CK1151" s="12"/>
      <c r="CL1151" s="12"/>
      <c r="CM1151" s="11"/>
      <c r="CN1151" s="12"/>
      <c r="CO1151" s="12"/>
      <c r="CP1151" s="11"/>
      <c r="CQ1151" s="12"/>
      <c r="CR1151" s="12"/>
      <c r="CS1151" s="11"/>
      <c r="CT1151" s="12"/>
      <c r="CU1151" s="12"/>
      <c r="CV1151" s="11"/>
      <c r="CW1151" s="12"/>
      <c r="CX1151" s="12"/>
      <c r="CY1151" s="11"/>
      <c r="CZ1151" s="12"/>
      <c r="DA1151" s="12"/>
      <c r="DB1151" s="11"/>
      <c r="DC1151" s="12"/>
      <c r="DD1151" s="12"/>
      <c r="DE1151" s="11"/>
      <c r="DF1151" s="12"/>
      <c r="DG1151" s="12"/>
      <c r="DH1151" s="11"/>
      <c r="DI1151" s="12"/>
      <c r="DJ1151" s="12"/>
      <c r="DK1151" s="11"/>
      <c r="DL1151" s="12"/>
      <c r="DM1151" s="12"/>
      <c r="DN1151" s="11"/>
      <c r="DO1151" s="12"/>
      <c r="DP1151" s="12"/>
      <c r="DQ1151" s="11"/>
      <c r="DR1151" s="12"/>
      <c r="DS1151" s="12"/>
      <c r="DT1151" s="11"/>
      <c r="DU1151" s="12"/>
      <c r="DV1151" s="12"/>
      <c r="DW1151" s="11"/>
      <c r="DX1151" s="12"/>
      <c r="DY1151" s="12"/>
      <c r="DZ1151" s="11"/>
      <c r="EA1151" s="12"/>
      <c r="EB1151" s="12"/>
      <c r="EC1151" s="11"/>
      <c r="ED1151" s="12"/>
      <c r="EE1151" s="12"/>
      <c r="EF1151" s="11"/>
      <c r="EG1151" s="12"/>
      <c r="EH1151" s="12"/>
      <c r="EI1151" s="11"/>
      <c r="EJ1151" s="12"/>
      <c r="EK1151" s="12"/>
      <c r="EL1151" s="11"/>
      <c r="EM1151" s="12"/>
      <c r="EN1151" s="12"/>
      <c r="EO1151" s="11"/>
      <c r="EP1151" s="12"/>
      <c r="EQ1151" s="12"/>
      <c r="ER1151" s="11"/>
      <c r="ES1151" s="12"/>
      <c r="ET1151" s="12"/>
      <c r="EU1151" s="11"/>
      <c r="EV1151" s="12"/>
      <c r="EW1151" s="12"/>
      <c r="EX1151" s="11"/>
      <c r="EY1151" s="12"/>
      <c r="EZ1151" s="12"/>
      <c r="FA1151" s="11"/>
      <c r="FB1151" s="12"/>
      <c r="FC1151" s="12"/>
      <c r="FD1151" s="11"/>
      <c r="FE1151" s="12"/>
      <c r="FF1151" s="12"/>
      <c r="FG1151" s="11"/>
      <c r="FH1151" s="12"/>
      <c r="FI1151" s="12"/>
      <c r="FJ1151" s="11"/>
      <c r="FK1151" s="12"/>
      <c r="FL1151" s="12"/>
      <c r="FM1151" s="11"/>
      <c r="FN1151" s="12"/>
      <c r="FO1151" s="12"/>
      <c r="FP1151" s="11"/>
      <c r="FQ1151" s="12"/>
      <c r="FR1151" s="12"/>
      <c r="FS1151" s="11"/>
      <c r="FT1151" s="12"/>
      <c r="FU1151" s="12"/>
      <c r="FV1151" s="11"/>
      <c r="FW1151" s="12"/>
      <c r="FX1151" s="12"/>
      <c r="FY1151" s="11"/>
      <c r="FZ1151" s="12"/>
      <c r="GA1151" s="12"/>
      <c r="GB1151" s="11"/>
      <c r="GC1151" s="12"/>
      <c r="GD1151" s="12"/>
      <c r="GE1151" s="11"/>
      <c r="GF1151" s="12"/>
      <c r="GG1151" s="12"/>
      <c r="GH1151" s="11"/>
      <c r="GI1151" s="12"/>
      <c r="GJ1151" s="12"/>
      <c r="GK1151" s="11"/>
      <c r="GL1151" s="12"/>
      <c r="GM1151" s="12"/>
      <c r="GN1151" s="11"/>
      <c r="GO1151" s="12"/>
      <c r="GP1151" s="12"/>
      <c r="GQ1151" s="11"/>
      <c r="GR1151" s="12"/>
      <c r="GS1151" s="12"/>
      <c r="GT1151" s="11"/>
      <c r="GU1151" s="12"/>
      <c r="GV1151" s="12"/>
      <c r="GW1151" s="11"/>
      <c r="GX1151" s="12"/>
      <c r="GY1151" s="12"/>
      <c r="GZ1151" s="11"/>
      <c r="HA1151" s="12"/>
      <c r="HB1151" s="12"/>
      <c r="HC1151" s="11"/>
      <c r="HD1151" s="12"/>
      <c r="HE1151" s="12"/>
      <c r="HF1151" s="11"/>
    </row>
    <row r="1152" spans="1:214">
      <c r="A1152" s="71" t="s">
        <v>752</v>
      </c>
      <c r="B1152" s="7">
        <v>3210101</v>
      </c>
      <c r="C1152" s="7" t="s">
        <v>255</v>
      </c>
      <c r="D1152" s="8">
        <v>0</v>
      </c>
      <c r="E1152" s="12"/>
      <c r="F1152" s="11"/>
      <c r="G1152" s="12"/>
      <c r="H1152" s="12"/>
      <c r="I1152" s="12"/>
      <c r="J1152" s="11"/>
      <c r="K1152" s="12"/>
      <c r="L1152" s="12"/>
      <c r="M1152" s="11"/>
      <c r="N1152" s="12"/>
      <c r="O1152" s="12"/>
      <c r="P1152" s="11"/>
      <c r="Q1152" s="12"/>
      <c r="R1152" s="12"/>
      <c r="S1152" s="11"/>
      <c r="T1152" s="12"/>
      <c r="U1152" s="12"/>
      <c r="V1152" s="11"/>
      <c r="W1152" s="12"/>
      <c r="X1152" s="12"/>
      <c r="Y1152" s="11"/>
      <c r="Z1152" s="12"/>
      <c r="AA1152" s="12"/>
      <c r="AB1152" s="11"/>
      <c r="AC1152" s="12"/>
      <c r="AD1152" s="12"/>
      <c r="AE1152" s="11"/>
      <c r="AF1152" s="12"/>
      <c r="AG1152" s="12"/>
      <c r="AH1152" s="11"/>
      <c r="AI1152" s="12"/>
      <c r="AJ1152" s="12"/>
      <c r="AK1152" s="11"/>
      <c r="AL1152" s="12"/>
      <c r="AM1152" s="12"/>
      <c r="AN1152" s="11"/>
      <c r="AO1152" s="12"/>
      <c r="AP1152" s="12"/>
      <c r="AQ1152" s="11"/>
      <c r="AR1152" s="12"/>
      <c r="AS1152" s="12"/>
      <c r="AT1152" s="11"/>
      <c r="AU1152" s="12"/>
      <c r="AV1152" s="12"/>
      <c r="AW1152" s="11"/>
      <c r="AX1152" s="12"/>
      <c r="AY1152" s="12"/>
      <c r="AZ1152" s="11"/>
      <c r="BA1152" s="12"/>
      <c r="BB1152" s="12"/>
      <c r="BC1152" s="11"/>
      <c r="BD1152" s="12"/>
      <c r="BE1152" s="12"/>
      <c r="BF1152" s="11"/>
      <c r="BG1152" s="12"/>
      <c r="BH1152" s="12"/>
      <c r="BI1152" s="11"/>
      <c r="BJ1152" s="12"/>
      <c r="BK1152" s="12"/>
      <c r="BL1152" s="11"/>
      <c r="BM1152" s="12"/>
      <c r="BN1152" s="12"/>
      <c r="BO1152" s="11"/>
      <c r="BP1152" s="12"/>
      <c r="BQ1152" s="12"/>
      <c r="BR1152" s="11"/>
      <c r="BS1152" s="12"/>
      <c r="BT1152" s="12"/>
      <c r="BU1152" s="11"/>
      <c r="BV1152" s="12"/>
      <c r="BW1152" s="12"/>
      <c r="BX1152" s="11"/>
      <c r="BY1152" s="12"/>
      <c r="BZ1152" s="12"/>
      <c r="CA1152" s="11"/>
      <c r="CB1152" s="12"/>
      <c r="CC1152" s="12"/>
      <c r="CD1152" s="11"/>
      <c r="CE1152" s="12"/>
      <c r="CF1152" s="12"/>
      <c r="CG1152" s="11"/>
      <c r="CH1152" s="12"/>
      <c r="CI1152" s="12"/>
      <c r="CJ1152" s="11"/>
      <c r="CK1152" s="12"/>
      <c r="CL1152" s="12"/>
      <c r="CM1152" s="11"/>
      <c r="CN1152" s="12"/>
      <c r="CO1152" s="12"/>
      <c r="CP1152" s="11"/>
      <c r="CQ1152" s="12"/>
      <c r="CR1152" s="12"/>
      <c r="CS1152" s="11"/>
      <c r="CT1152" s="12"/>
      <c r="CU1152" s="12"/>
      <c r="CV1152" s="11"/>
      <c r="CW1152" s="12"/>
      <c r="CX1152" s="12"/>
      <c r="CY1152" s="11"/>
      <c r="CZ1152" s="12"/>
      <c r="DA1152" s="12"/>
      <c r="DB1152" s="11"/>
      <c r="DC1152" s="12"/>
      <c r="DD1152" s="12"/>
      <c r="DE1152" s="11"/>
      <c r="DF1152" s="12"/>
      <c r="DG1152" s="12"/>
      <c r="DH1152" s="11"/>
      <c r="DI1152" s="12"/>
      <c r="DJ1152" s="12"/>
      <c r="DK1152" s="11"/>
      <c r="DL1152" s="12"/>
      <c r="DM1152" s="12"/>
      <c r="DN1152" s="11"/>
      <c r="DO1152" s="12"/>
      <c r="DP1152" s="12"/>
      <c r="DQ1152" s="11"/>
      <c r="DR1152" s="12"/>
      <c r="DS1152" s="12"/>
      <c r="DT1152" s="11"/>
      <c r="DU1152" s="12"/>
      <c r="DV1152" s="12"/>
      <c r="DW1152" s="11"/>
      <c r="DX1152" s="12"/>
      <c r="DY1152" s="12"/>
      <c r="DZ1152" s="11"/>
      <c r="EA1152" s="12"/>
      <c r="EB1152" s="12"/>
      <c r="EC1152" s="11"/>
      <c r="ED1152" s="12"/>
      <c r="EE1152" s="12"/>
      <c r="EF1152" s="11"/>
      <c r="EG1152" s="12"/>
      <c r="EH1152" s="12"/>
      <c r="EI1152" s="11"/>
      <c r="EJ1152" s="12"/>
      <c r="EK1152" s="12"/>
      <c r="EL1152" s="11"/>
      <c r="EM1152" s="12"/>
      <c r="EN1152" s="12"/>
      <c r="EO1152" s="11"/>
      <c r="EP1152" s="12"/>
      <c r="EQ1152" s="12"/>
      <c r="ER1152" s="11"/>
      <c r="ES1152" s="12"/>
      <c r="ET1152" s="12"/>
      <c r="EU1152" s="11"/>
      <c r="EV1152" s="12"/>
      <c r="EW1152" s="12"/>
      <c r="EX1152" s="11"/>
      <c r="EY1152" s="12"/>
      <c r="EZ1152" s="12"/>
      <c r="FA1152" s="11"/>
      <c r="FB1152" s="12"/>
      <c r="FC1152" s="12"/>
      <c r="FD1152" s="11"/>
      <c r="FE1152" s="12"/>
      <c r="FF1152" s="12"/>
      <c r="FG1152" s="11"/>
      <c r="FH1152" s="12"/>
      <c r="FI1152" s="12"/>
      <c r="FJ1152" s="11"/>
      <c r="FK1152" s="12"/>
      <c r="FL1152" s="12"/>
      <c r="FM1152" s="11"/>
      <c r="FN1152" s="12"/>
      <c r="FO1152" s="12"/>
      <c r="FP1152" s="11"/>
      <c r="FQ1152" s="12"/>
      <c r="FR1152" s="12"/>
      <c r="FS1152" s="11"/>
      <c r="FT1152" s="12"/>
      <c r="FU1152" s="12"/>
      <c r="FV1152" s="11"/>
      <c r="FW1152" s="12"/>
      <c r="FX1152" s="12"/>
      <c r="FY1152" s="11"/>
      <c r="FZ1152" s="12"/>
      <c r="GA1152" s="12"/>
      <c r="GB1152" s="11"/>
      <c r="GC1152" s="12"/>
      <c r="GD1152" s="12"/>
      <c r="GE1152" s="11"/>
      <c r="GF1152" s="12"/>
      <c r="GG1152" s="12"/>
      <c r="GH1152" s="11"/>
      <c r="GI1152" s="12"/>
      <c r="GJ1152" s="12"/>
      <c r="GK1152" s="11"/>
      <c r="GL1152" s="12"/>
      <c r="GM1152" s="12"/>
      <c r="GN1152" s="11"/>
      <c r="GO1152" s="12"/>
      <c r="GP1152" s="12"/>
      <c r="GQ1152" s="11"/>
      <c r="GR1152" s="12"/>
      <c r="GS1152" s="12"/>
      <c r="GT1152" s="11"/>
      <c r="GU1152" s="12"/>
      <c r="GV1152" s="12"/>
      <c r="GW1152" s="11"/>
      <c r="GX1152" s="12"/>
      <c r="GY1152" s="12"/>
      <c r="GZ1152" s="11"/>
      <c r="HA1152" s="12"/>
      <c r="HB1152" s="12"/>
      <c r="HC1152" s="11"/>
      <c r="HD1152" s="12"/>
      <c r="HE1152" s="12"/>
      <c r="HF1152" s="11"/>
    </row>
    <row r="1153" spans="1:214" ht="51">
      <c r="A1153" s="4">
        <v>65</v>
      </c>
      <c r="B1153" s="5" t="s">
        <v>337</v>
      </c>
      <c r="C1153" s="4" t="s">
        <v>338</v>
      </c>
      <c r="D1153" s="16">
        <f>D1148+D1146+D1132+D1126+D1115+D1091+D1030+D1031</f>
        <v>839357831</v>
      </c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  <c r="EC1153" s="10"/>
      <c r="ED1153" s="10"/>
      <c r="EE1153" s="10"/>
      <c r="EF1153" s="10"/>
      <c r="EG1153" s="10"/>
      <c r="EH1153" s="10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  <c r="EW1153" s="10"/>
      <c r="EX1153" s="10"/>
      <c r="EY1153" s="10"/>
      <c r="EZ1153" s="10"/>
      <c r="FA1153" s="10"/>
      <c r="FB1153" s="10"/>
      <c r="FC1153" s="10"/>
      <c r="FD1153" s="10"/>
      <c r="FE1153" s="10"/>
      <c r="FF1153" s="10"/>
      <c r="FG1153" s="10"/>
      <c r="FH1153" s="10"/>
      <c r="FI1153" s="10"/>
      <c r="FJ1153" s="10"/>
      <c r="FK1153" s="10"/>
      <c r="FL1153" s="10"/>
      <c r="FM1153" s="10"/>
      <c r="FN1153" s="10"/>
      <c r="FO1153" s="10"/>
      <c r="FP1153" s="10"/>
      <c r="FQ1153" s="10"/>
      <c r="FR1153" s="10"/>
      <c r="FS1153" s="10"/>
      <c r="FT1153" s="10"/>
      <c r="FU1153" s="10"/>
      <c r="FV1153" s="10"/>
      <c r="FW1153" s="10"/>
      <c r="FX1153" s="10"/>
      <c r="FY1153" s="10"/>
      <c r="FZ1153" s="10"/>
      <c r="GA1153" s="10"/>
      <c r="GB1153" s="10"/>
      <c r="GC1153" s="10"/>
      <c r="GD1153" s="10"/>
      <c r="GE1153" s="10"/>
      <c r="GF1153" s="10"/>
      <c r="GG1153" s="10"/>
      <c r="GH1153" s="10"/>
      <c r="GI1153" s="10"/>
      <c r="GJ1153" s="10"/>
      <c r="GK1153" s="10"/>
      <c r="GL1153" s="10"/>
      <c r="GM1153" s="10"/>
      <c r="GN1153" s="10"/>
      <c r="GO1153" s="10"/>
      <c r="GP1153" s="10"/>
      <c r="GQ1153" s="10"/>
      <c r="GR1153" s="10"/>
      <c r="GS1153" s="10"/>
      <c r="GT1153" s="10"/>
      <c r="GU1153" s="10"/>
      <c r="GV1153" s="10"/>
      <c r="GW1153" s="10"/>
      <c r="GX1153" s="10"/>
      <c r="GY1153" s="10"/>
      <c r="GZ1153" s="10"/>
      <c r="HA1153" s="10"/>
      <c r="HB1153" s="10"/>
      <c r="HC1153" s="10"/>
      <c r="HD1153" s="10"/>
      <c r="HE1153" s="10"/>
      <c r="HF1153" s="10"/>
    </row>
    <row r="1154" spans="1:214" ht="25.5">
      <c r="A1154" s="17">
        <v>66</v>
      </c>
      <c r="B1154" s="18" t="s">
        <v>339</v>
      </c>
      <c r="C1154" s="17" t="s">
        <v>340</v>
      </c>
      <c r="D1154" s="19">
        <f>D1090-D1153</f>
        <v>625</v>
      </c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  <c r="EC1154" s="10"/>
      <c r="ED1154" s="10"/>
      <c r="EE1154" s="10"/>
      <c r="EF1154" s="10"/>
      <c r="EG1154" s="10"/>
      <c r="EH1154" s="10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  <c r="EW1154" s="10"/>
      <c r="EX1154" s="10"/>
      <c r="EY1154" s="10"/>
      <c r="EZ1154" s="10"/>
      <c r="FA1154" s="10"/>
      <c r="FB1154" s="10"/>
      <c r="FC1154" s="10"/>
      <c r="FD1154" s="10"/>
      <c r="FE1154" s="10"/>
      <c r="FF1154" s="10"/>
      <c r="FG1154" s="10"/>
      <c r="FH1154" s="10"/>
      <c r="FI1154" s="10"/>
      <c r="FJ1154" s="10"/>
      <c r="FK1154" s="10"/>
      <c r="FL1154" s="10"/>
      <c r="FM1154" s="10"/>
      <c r="FN1154" s="10"/>
      <c r="FO1154" s="10"/>
      <c r="FP1154" s="10"/>
      <c r="FQ1154" s="10"/>
      <c r="FR1154" s="10"/>
      <c r="FS1154" s="10"/>
      <c r="FT1154" s="10"/>
      <c r="FU1154" s="10"/>
      <c r="FV1154" s="10"/>
      <c r="FW1154" s="10"/>
      <c r="FX1154" s="10"/>
      <c r="FY1154" s="10"/>
      <c r="FZ1154" s="10"/>
      <c r="GA1154" s="10"/>
      <c r="GB1154" s="10"/>
      <c r="GC1154" s="10"/>
      <c r="GD1154" s="10"/>
      <c r="GE1154" s="10"/>
      <c r="GF1154" s="10"/>
      <c r="GG1154" s="10"/>
      <c r="GH1154" s="10"/>
      <c r="GI1154" s="10"/>
      <c r="GJ1154" s="10"/>
      <c r="GK1154" s="10"/>
      <c r="GL1154" s="10"/>
      <c r="GM1154" s="10"/>
      <c r="GN1154" s="10"/>
      <c r="GO1154" s="10"/>
      <c r="GP1154" s="10"/>
      <c r="GQ1154" s="10"/>
      <c r="GR1154" s="10"/>
      <c r="GS1154" s="10"/>
      <c r="GT1154" s="10"/>
      <c r="GU1154" s="10"/>
      <c r="GV1154" s="10"/>
      <c r="GW1154" s="10"/>
      <c r="GX1154" s="10"/>
      <c r="GY1154" s="10"/>
      <c r="GZ1154" s="10"/>
      <c r="HA1154" s="10"/>
      <c r="HB1154" s="10"/>
      <c r="HC1154" s="10"/>
      <c r="HD1154" s="10"/>
      <c r="HE1154" s="10"/>
      <c r="HF1154" s="10"/>
    </row>
    <row r="1155" spans="1:214">
      <c r="A1155" s="75"/>
      <c r="B1155" s="11"/>
      <c r="C1155" s="12"/>
      <c r="D1155" s="2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  <c r="EC1155" s="10"/>
      <c r="ED1155" s="10"/>
      <c r="EE1155" s="10"/>
      <c r="EF1155" s="10"/>
      <c r="EG1155" s="10"/>
      <c r="EH1155" s="10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  <c r="EW1155" s="10"/>
      <c r="EX1155" s="10"/>
      <c r="EY1155" s="10"/>
      <c r="EZ1155" s="10"/>
      <c r="FA1155" s="10"/>
      <c r="FB1155" s="10"/>
      <c r="FC1155" s="10"/>
      <c r="FD1155" s="10"/>
      <c r="FE1155" s="10"/>
      <c r="FF1155" s="10"/>
      <c r="FG1155" s="10"/>
      <c r="FH1155" s="10"/>
      <c r="FI1155" s="10"/>
      <c r="FJ1155" s="10"/>
      <c r="FK1155" s="10"/>
      <c r="FL1155" s="10"/>
      <c r="FM1155" s="10"/>
      <c r="FN1155" s="10"/>
      <c r="FO1155" s="10"/>
      <c r="FP1155" s="10"/>
      <c r="FQ1155" s="10"/>
      <c r="FR1155" s="10"/>
      <c r="FS1155" s="10"/>
      <c r="FT1155" s="10"/>
      <c r="FU1155" s="10"/>
      <c r="FV1155" s="10"/>
      <c r="FW1155" s="10"/>
      <c r="FX1155" s="10"/>
      <c r="FY1155" s="10"/>
      <c r="FZ1155" s="10"/>
      <c r="GA1155" s="10"/>
      <c r="GB1155" s="10"/>
      <c r="GC1155" s="10"/>
      <c r="GD1155" s="10"/>
      <c r="GE1155" s="10"/>
      <c r="GF1155" s="10"/>
      <c r="GG1155" s="10"/>
      <c r="GH1155" s="10"/>
      <c r="GI1155" s="10"/>
      <c r="GJ1155" s="10"/>
      <c r="GK1155" s="10"/>
      <c r="GL1155" s="10"/>
      <c r="GM1155" s="10"/>
      <c r="GN1155" s="10"/>
      <c r="GO1155" s="10"/>
      <c r="GP1155" s="10"/>
      <c r="GQ1155" s="10"/>
      <c r="GR1155" s="10"/>
      <c r="GS1155" s="10"/>
      <c r="GT1155" s="10"/>
      <c r="GU1155" s="10"/>
      <c r="GV1155" s="10"/>
      <c r="GW1155" s="10"/>
      <c r="GX1155" s="10"/>
      <c r="GY1155" s="10"/>
      <c r="GZ1155" s="10"/>
      <c r="HA1155" s="10"/>
      <c r="HB1155" s="10"/>
      <c r="HC1155" s="10"/>
      <c r="HD1155" s="10"/>
      <c r="HE1155" s="10"/>
      <c r="HF1155" s="10"/>
    </row>
    <row r="1156" spans="1:214">
      <c r="A1156" s="75"/>
      <c r="B1156" s="11"/>
      <c r="C1156" s="12"/>
      <c r="D1156" s="20"/>
    </row>
    <row r="1157" spans="1:214">
      <c r="A1157" s="75"/>
      <c r="B1157" s="11"/>
      <c r="C1157" s="12"/>
      <c r="D1157" s="20"/>
    </row>
    <row r="1158" spans="1:214">
      <c r="A1158" s="75"/>
      <c r="B1158" s="11"/>
      <c r="C1158" s="12"/>
      <c r="D1158" s="21"/>
    </row>
    <row r="1159" spans="1:214" ht="16.5" thickBot="1">
      <c r="A1159" s="20"/>
      <c r="B1159" s="73"/>
      <c r="C1159" s="79" t="s">
        <v>341</v>
      </c>
      <c r="D1159" s="2"/>
    </row>
    <row r="1160" spans="1:214">
      <c r="A1160" s="75"/>
      <c r="B1160" s="22"/>
      <c r="C1160" s="23" t="s">
        <v>342</v>
      </c>
      <c r="D1160" s="24">
        <f>D785+D803</f>
        <v>738217106</v>
      </c>
    </row>
    <row r="1161" spans="1:214" ht="25.5">
      <c r="A1161" s="20"/>
      <c r="B1161" s="22"/>
      <c r="C1161" s="23" t="s">
        <v>343</v>
      </c>
      <c r="D1161" s="24">
        <f>D803</f>
        <v>4396661</v>
      </c>
    </row>
    <row r="1162" spans="1:214" ht="25.5">
      <c r="A1162" s="75"/>
      <c r="B1162" s="22"/>
      <c r="C1162" s="23" t="s">
        <v>344</v>
      </c>
      <c r="D1162" s="24">
        <f>D1160-D1161</f>
        <v>733820445</v>
      </c>
    </row>
    <row r="1163" spans="1:214">
      <c r="A1163" s="75"/>
      <c r="B1163" s="22"/>
      <c r="C1163" s="23" t="s">
        <v>345</v>
      </c>
      <c r="D1163" s="24">
        <f>D779+D780+D781+D782+D783+D784</f>
        <v>428954</v>
      </c>
    </row>
    <row r="1164" spans="1:214">
      <c r="A1164" s="75"/>
      <c r="B1164" s="22"/>
      <c r="C1164" s="23" t="s">
        <v>346</v>
      </c>
      <c r="D1164" s="24">
        <f>D810+D813+D814+D815+D817+D818+D826+D825+D827</f>
        <v>9624563</v>
      </c>
    </row>
    <row r="1165" spans="1:214">
      <c r="A1165" s="20"/>
      <c r="B1165" s="25"/>
      <c r="C1165" s="23" t="s">
        <v>347</v>
      </c>
      <c r="D1165" s="24">
        <f>D1162+D1163+D1164</f>
        <v>743873962</v>
      </c>
    </row>
    <row r="1166" spans="1:214">
      <c r="A1166" s="20"/>
      <c r="B1166" s="22"/>
      <c r="C1166" s="23" t="s">
        <v>348</v>
      </c>
      <c r="D1166" s="24">
        <f>D820+D821+D822+D823+D824+D828+D829+D830+D831+D832+D833+D834+D835+D836</f>
        <v>4211946</v>
      </c>
    </row>
    <row r="1167" spans="1:214">
      <c r="A1167" s="12"/>
      <c r="B1167" s="22"/>
      <c r="C1167" s="23" t="s">
        <v>349</v>
      </c>
      <c r="D1167" s="24">
        <f>D837</f>
        <v>1662612</v>
      </c>
    </row>
    <row r="1168" spans="1:214">
      <c r="A1168" s="12"/>
      <c r="B1168" s="25"/>
      <c r="C1168" s="23" t="s">
        <v>350</v>
      </c>
      <c r="D1168" s="24">
        <f>D1165+D1166+D1167</f>
        <v>749748520</v>
      </c>
    </row>
    <row r="1169" spans="1:4">
      <c r="A1169" s="12"/>
      <c r="B1169" s="22"/>
      <c r="C1169" s="26" t="s">
        <v>351</v>
      </c>
      <c r="D1169" s="24">
        <f>D849+D878+D884</f>
        <v>1716268</v>
      </c>
    </row>
    <row r="1170" spans="1:4">
      <c r="A1170" s="12"/>
      <c r="B1170" s="22"/>
      <c r="C1170" s="26" t="s">
        <v>352</v>
      </c>
      <c r="D1170" s="24">
        <f>D887</f>
        <v>5332051</v>
      </c>
    </row>
    <row r="1171" spans="1:4">
      <c r="A1171" s="73"/>
      <c r="B1171" s="22"/>
      <c r="C1171" s="26" t="s">
        <v>353</v>
      </c>
      <c r="D1171" s="24">
        <f>D908</f>
        <v>9085839</v>
      </c>
    </row>
    <row r="1172" spans="1:4">
      <c r="B1172" s="22"/>
      <c r="C1172" s="26" t="s">
        <v>354</v>
      </c>
      <c r="D1172" s="24">
        <f>D913+D932</f>
        <v>2282121</v>
      </c>
    </row>
    <row r="1173" spans="1:4">
      <c r="B1173" s="83"/>
      <c r="C1173" s="23"/>
      <c r="D1173" s="24">
        <f>D1169+D1170+D1171+D1172</f>
        <v>18416279</v>
      </c>
    </row>
    <row r="1174" spans="1:4">
      <c r="B1174" s="22"/>
      <c r="C1174" s="26" t="s">
        <v>355</v>
      </c>
      <c r="D1174" s="24">
        <f>D941</f>
        <v>4710042</v>
      </c>
    </row>
    <row r="1175" spans="1:4">
      <c r="A1175" s="73"/>
      <c r="B1175" s="25"/>
      <c r="C1175" s="27" t="s">
        <v>356</v>
      </c>
      <c r="D1175" s="28">
        <f>D1168+D1173+D1174</f>
        <v>772874841</v>
      </c>
    </row>
    <row r="1176" spans="1:4">
      <c r="A1176" s="73"/>
      <c r="B1176" s="22"/>
      <c r="C1176" s="26" t="s">
        <v>357</v>
      </c>
      <c r="D1176" s="24">
        <f>D3+D94</f>
        <v>90331793</v>
      </c>
    </row>
    <row r="1177" spans="1:4">
      <c r="A1177" s="73"/>
      <c r="B1177" s="22"/>
      <c r="C1177" s="26" t="s">
        <v>358</v>
      </c>
      <c r="D1177" s="24">
        <f>D122</f>
        <v>45056933</v>
      </c>
    </row>
    <row r="1178" spans="1:4">
      <c r="A1178" s="73"/>
      <c r="B1178" s="22"/>
      <c r="C1178" s="26" t="s">
        <v>359</v>
      </c>
      <c r="D1178" s="24">
        <f>D131</f>
        <v>68873991</v>
      </c>
    </row>
    <row r="1179" spans="1:4">
      <c r="A1179" s="73"/>
      <c r="B1179" s="22"/>
      <c r="C1179" s="26" t="s">
        <v>360</v>
      </c>
      <c r="D1179" s="24">
        <f>D135</f>
        <v>16233315</v>
      </c>
    </row>
    <row r="1180" spans="1:4">
      <c r="A1180" s="73"/>
      <c r="B1180" s="22"/>
      <c r="C1180" s="26" t="s">
        <v>361</v>
      </c>
      <c r="D1180" s="24">
        <f>D149+D154</f>
        <v>13426513</v>
      </c>
    </row>
    <row r="1181" spans="1:4">
      <c r="A1181" s="73"/>
      <c r="B1181" s="22"/>
      <c r="C1181" s="26" t="s">
        <v>362</v>
      </c>
      <c r="D1181" s="24">
        <f>D160+D167</f>
        <v>9502930</v>
      </c>
    </row>
    <row r="1182" spans="1:4">
      <c r="A1182" s="73"/>
      <c r="B1182" s="22"/>
      <c r="C1182" s="26" t="s">
        <v>1123</v>
      </c>
      <c r="D1182" s="24">
        <f>D175</f>
        <v>50299887</v>
      </c>
    </row>
    <row r="1183" spans="1:4">
      <c r="A1183" s="73"/>
      <c r="B1183" s="22"/>
      <c r="C1183" s="26" t="s">
        <v>1124</v>
      </c>
      <c r="D1183" s="24">
        <f>D182</f>
        <v>0</v>
      </c>
    </row>
    <row r="1184" spans="1:4">
      <c r="A1184" s="73"/>
      <c r="B1184" s="22"/>
      <c r="C1184" s="26" t="s">
        <v>388</v>
      </c>
      <c r="D1184" s="24">
        <f>D194</f>
        <v>42916751</v>
      </c>
    </row>
    <row r="1185" spans="1:4">
      <c r="B1185" s="22"/>
      <c r="C1185" s="26" t="s">
        <v>389</v>
      </c>
      <c r="D1185" s="24">
        <f>D249</f>
        <v>9520686</v>
      </c>
    </row>
    <row r="1186" spans="1:4">
      <c r="A1186" s="73"/>
      <c r="B1186" s="22"/>
      <c r="C1186" s="26" t="s">
        <v>390</v>
      </c>
      <c r="D1186" s="24">
        <f>D308</f>
        <v>9913928</v>
      </c>
    </row>
    <row r="1187" spans="1:4">
      <c r="A1187" s="73"/>
      <c r="B1187" s="22"/>
      <c r="C1187" s="26" t="s">
        <v>391</v>
      </c>
      <c r="D1187" s="24">
        <f>D325+D389+D430+D471</f>
        <v>199844959</v>
      </c>
    </row>
    <row r="1188" spans="1:4">
      <c r="A1188" s="73"/>
      <c r="B1188" s="22"/>
      <c r="C1188" s="26" t="s">
        <v>392</v>
      </c>
      <c r="D1188" s="24">
        <f>D512</f>
        <v>13823283</v>
      </c>
    </row>
    <row r="1189" spans="1:4">
      <c r="A1189" s="73"/>
      <c r="B1189" s="22"/>
      <c r="C1189" s="26" t="s">
        <v>393</v>
      </c>
      <c r="D1189" s="24">
        <f>D542</f>
        <v>24294794</v>
      </c>
    </row>
    <row r="1190" spans="1:4">
      <c r="B1190" s="22"/>
      <c r="C1190" s="26" t="s">
        <v>394</v>
      </c>
      <c r="D1190" s="24">
        <f>D577</f>
        <v>4825063</v>
      </c>
    </row>
    <row r="1191" spans="1:4">
      <c r="B1191" s="22"/>
      <c r="C1191" s="26" t="s">
        <v>395</v>
      </c>
      <c r="D1191" s="24">
        <f>D605</f>
        <v>14335442</v>
      </c>
    </row>
    <row r="1192" spans="1:4">
      <c r="B1192" s="22"/>
      <c r="C1192" s="26" t="s">
        <v>396</v>
      </c>
      <c r="D1192" s="24">
        <f>D619</f>
        <v>1449087</v>
      </c>
    </row>
    <row r="1193" spans="1:4">
      <c r="B1193" s="22"/>
      <c r="C1193" s="26" t="s">
        <v>397</v>
      </c>
      <c r="D1193" s="24">
        <f>D634</f>
        <v>-500050</v>
      </c>
    </row>
    <row r="1194" spans="1:4">
      <c r="B1194" s="22"/>
      <c r="C1194" s="26" t="s">
        <v>398</v>
      </c>
      <c r="D1194" s="24">
        <f>D722</f>
        <v>3999765</v>
      </c>
    </row>
    <row r="1195" spans="1:4">
      <c r="B1195" s="25"/>
      <c r="C1195" s="27" t="s">
        <v>399</v>
      </c>
      <c r="D1195" s="28">
        <f>SUM(D1176:D1194)</f>
        <v>618149070</v>
      </c>
    </row>
    <row r="1196" spans="1:4">
      <c r="B1196" s="25"/>
      <c r="C1196" s="27" t="s">
        <v>400</v>
      </c>
      <c r="D1196" s="28">
        <f>D1175-D1195</f>
        <v>154725771</v>
      </c>
    </row>
    <row r="1197" spans="1:4">
      <c r="B1197" s="22"/>
      <c r="C1197" s="26" t="s">
        <v>401</v>
      </c>
      <c r="D1197" s="24">
        <f>D951+D955+D990</f>
        <v>1995573</v>
      </c>
    </row>
    <row r="1198" spans="1:4">
      <c r="B1198" s="22"/>
      <c r="C1198" s="26" t="s">
        <v>402</v>
      </c>
      <c r="D1198" s="24">
        <f>-(D776)</f>
        <v>-538749</v>
      </c>
    </row>
    <row r="1199" spans="1:4">
      <c r="B1199" s="22"/>
      <c r="C1199" s="26" t="s">
        <v>403</v>
      </c>
      <c r="D1199" s="24">
        <f>D1001</f>
        <v>31900660</v>
      </c>
    </row>
    <row r="1200" spans="1:4">
      <c r="B1200" s="22"/>
      <c r="C1200" s="29" t="s">
        <v>404</v>
      </c>
      <c r="D1200" s="24">
        <f>-D1031</f>
        <v>-60123077</v>
      </c>
    </row>
    <row r="1201" spans="2:53">
      <c r="B1201" s="22"/>
      <c r="C1201" s="26" t="s">
        <v>405</v>
      </c>
      <c r="D1201" s="24">
        <f>D1056</f>
        <v>20713009</v>
      </c>
    </row>
    <row r="1202" spans="2:53">
      <c r="B1202" s="22"/>
      <c r="C1202" s="26" t="s">
        <v>406</v>
      </c>
      <c r="D1202" s="24">
        <f>-D1091</f>
        <v>-145819834</v>
      </c>
    </row>
    <row r="1203" spans="2:53">
      <c r="B1203" s="22"/>
      <c r="C1203" s="26" t="s">
        <v>407</v>
      </c>
      <c r="D1203" s="24">
        <f>D1076+D1088</f>
        <v>11874373</v>
      </c>
    </row>
    <row r="1204" spans="2:53">
      <c r="B1204" s="22"/>
      <c r="C1204" s="26" t="s">
        <v>408</v>
      </c>
      <c r="D1204" s="24">
        <f>-(D1115+D1126+D1132)</f>
        <v>-14727101</v>
      </c>
    </row>
    <row r="1205" spans="2:53">
      <c r="B1205" s="22"/>
      <c r="C1205" s="26" t="s">
        <v>409</v>
      </c>
      <c r="D1205" s="24">
        <f>-(D1146+D1148)</f>
        <v>0</v>
      </c>
    </row>
    <row r="1206" spans="2:53">
      <c r="B1206" s="25"/>
      <c r="C1206" s="27" t="s">
        <v>410</v>
      </c>
      <c r="D1206" s="28">
        <f>D1196+SUM(D1197:D1205)</f>
        <v>625</v>
      </c>
    </row>
    <row r="1207" spans="2:53">
      <c r="B1207" s="22"/>
      <c r="C1207" s="30" t="s">
        <v>411</v>
      </c>
      <c r="D1207" s="24">
        <f>D348+D349+D350-D351-D352-D353+D378+D379+D380-D383-D384-D385+D403+D404-D405-D406+D424+D425-D426-D427+D444+D445-D446-D447+D465+D466-D467-D468+D485+D486-D487-D488+D506+D507-D508-D509</f>
        <v>0</v>
      </c>
    </row>
    <row r="1208" spans="2:53" ht="13.5" thickBot="1">
      <c r="B1208" s="83"/>
      <c r="C1208" s="80" t="s">
        <v>412</v>
      </c>
      <c r="D1208" s="40">
        <f>D1206+D1207</f>
        <v>625</v>
      </c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2:53">
      <c r="C1209" s="81" t="s">
        <v>413</v>
      </c>
      <c r="D1209" s="4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2:53">
      <c r="C1210" s="37" t="s">
        <v>414</v>
      </c>
      <c r="D1210" s="35">
        <f>D1176+D1193</f>
        <v>89831743</v>
      </c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2"/>
      <c r="AB1210" s="32"/>
      <c r="AC1210" s="32">
        <f t="shared" ref="AC1210:BA1210" si="0">AC1174-AC4</f>
        <v>0</v>
      </c>
      <c r="AD1210" s="32">
        <f t="shared" si="0"/>
        <v>0</v>
      </c>
      <c r="AE1210" s="32">
        <f t="shared" si="0"/>
        <v>0</v>
      </c>
      <c r="AF1210" s="32">
        <f t="shared" si="0"/>
        <v>0</v>
      </c>
      <c r="AG1210" s="32">
        <f t="shared" si="0"/>
        <v>0</v>
      </c>
      <c r="AH1210" s="32">
        <f t="shared" si="0"/>
        <v>0</v>
      </c>
      <c r="AI1210" s="32">
        <f t="shared" si="0"/>
        <v>0</v>
      </c>
      <c r="AJ1210" s="32">
        <f t="shared" si="0"/>
        <v>0</v>
      </c>
      <c r="AK1210" s="32">
        <f t="shared" si="0"/>
        <v>0</v>
      </c>
      <c r="AL1210" s="32">
        <f t="shared" si="0"/>
        <v>0</v>
      </c>
      <c r="AM1210" s="32">
        <f t="shared" si="0"/>
        <v>0</v>
      </c>
      <c r="AN1210" s="32">
        <f t="shared" si="0"/>
        <v>0</v>
      </c>
      <c r="AO1210" s="32">
        <f t="shared" si="0"/>
        <v>0</v>
      </c>
      <c r="AP1210" s="32">
        <f t="shared" si="0"/>
        <v>0</v>
      </c>
      <c r="AQ1210" s="32">
        <f t="shared" si="0"/>
        <v>0</v>
      </c>
      <c r="AR1210" s="32">
        <f t="shared" si="0"/>
        <v>0</v>
      </c>
      <c r="AS1210" s="32">
        <f t="shared" si="0"/>
        <v>0</v>
      </c>
      <c r="AT1210" s="32">
        <f t="shared" si="0"/>
        <v>0</v>
      </c>
      <c r="AU1210" s="32">
        <f t="shared" si="0"/>
        <v>0</v>
      </c>
      <c r="AV1210" s="32">
        <f t="shared" si="0"/>
        <v>0</v>
      </c>
      <c r="AW1210" s="32">
        <f t="shared" si="0"/>
        <v>0</v>
      </c>
      <c r="AX1210" s="32">
        <f t="shared" si="0"/>
        <v>0</v>
      </c>
      <c r="AY1210" s="32">
        <f t="shared" si="0"/>
        <v>0</v>
      </c>
      <c r="AZ1210" s="32">
        <f t="shared" si="0"/>
        <v>0</v>
      </c>
      <c r="BA1210" s="32">
        <f t="shared" si="0"/>
        <v>0</v>
      </c>
    </row>
    <row r="1211" spans="2:53">
      <c r="C1211" s="36" t="s">
        <v>533</v>
      </c>
      <c r="D1211" s="35">
        <f>D1210-D60-D61-D62-D661-D662+D664+D665+D666</f>
        <v>85152785</v>
      </c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</row>
    <row r="1212" spans="2:53">
      <c r="C1212" s="37" t="s">
        <v>534</v>
      </c>
      <c r="D1212" s="35">
        <f>D1176-D5</f>
        <v>41794486</v>
      </c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</row>
    <row r="1213" spans="2:53">
      <c r="C1213" s="37" t="s">
        <v>535</v>
      </c>
      <c r="D1213" s="35">
        <f>D5</f>
        <v>48537307</v>
      </c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</row>
    <row r="1214" spans="2:53">
      <c r="C1214" s="38" t="s">
        <v>536</v>
      </c>
      <c r="D1214" s="35">
        <f>D9+D10+D19-D902</f>
        <v>26967335</v>
      </c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</row>
    <row r="1215" spans="2:53">
      <c r="C1215" s="38" t="s">
        <v>537</v>
      </c>
      <c r="D1215" s="35">
        <f>D1214+D1178</f>
        <v>95841326</v>
      </c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</row>
    <row r="1216" spans="2:53">
      <c r="C1216" s="37" t="s">
        <v>538</v>
      </c>
      <c r="D1216" s="35">
        <f>D1177-D126-D130</f>
        <v>45056933</v>
      </c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3:26">
      <c r="C1217" s="39" t="s">
        <v>539</v>
      </c>
      <c r="D1217" s="35">
        <f>D126+D130</f>
        <v>0</v>
      </c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3:26">
      <c r="C1218" s="37" t="s">
        <v>540</v>
      </c>
      <c r="D1218" s="35">
        <f>D1179-D142</f>
        <v>12463884</v>
      </c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3:26">
      <c r="C1219" s="37" t="s">
        <v>541</v>
      </c>
      <c r="D1219" s="35">
        <f>D142</f>
        <v>3769431</v>
      </c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3:26">
      <c r="C1220" s="37" t="s">
        <v>542</v>
      </c>
      <c r="D1220" s="35">
        <f>D60+D61+D62+D169+D170+D171+D315+D316+D317+D661+D662-D664-D665-D666</f>
        <v>16123614</v>
      </c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3:26">
      <c r="C1221" s="37" t="s">
        <v>543</v>
      </c>
      <c r="D1221" s="35">
        <f>D325</f>
        <v>153472417</v>
      </c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3:26">
      <c r="C1222" s="37" t="s">
        <v>544</v>
      </c>
      <c r="D1222" s="35">
        <f>D389</f>
        <v>474958</v>
      </c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3:26">
      <c r="C1223" s="37" t="s">
        <v>545</v>
      </c>
      <c r="D1223" s="35">
        <f>D430</f>
        <v>23383950</v>
      </c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3:26">
      <c r="C1224" s="37" t="s">
        <v>546</v>
      </c>
      <c r="D1224" s="35">
        <f>D471</f>
        <v>22513634</v>
      </c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3:26">
      <c r="C1225" s="37" t="s">
        <v>547</v>
      </c>
      <c r="D1225" s="35">
        <f>D1199+D1200</f>
        <v>-28222417</v>
      </c>
    </row>
    <row r="1226" spans="3:26">
      <c r="C1226" s="37" t="s">
        <v>548</v>
      </c>
      <c r="D1226" s="35">
        <f>D1201+D1202</f>
        <v>-125106825</v>
      </c>
    </row>
    <row r="1227" spans="3:26">
      <c r="C1227" s="33" t="s">
        <v>549</v>
      </c>
      <c r="D1227" s="42">
        <f>D1184-D218</f>
        <v>35762902</v>
      </c>
    </row>
    <row r="1228" spans="3:26" ht="13.5" thickBot="1">
      <c r="C1228" s="82" t="s">
        <v>550</v>
      </c>
      <c r="D1228" s="43">
        <f>D218</f>
        <v>7153849</v>
      </c>
    </row>
    <row r="1229" spans="3:26">
      <c r="D1229" s="44"/>
    </row>
    <row r="1230" spans="3:26">
      <c r="D1230" s="4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>
    <oddHeader xml:space="preserve">&amp;L Consuntivo
al 31/12/2015 Vers. 0&amp;CModello CE Na&amp;RRegione Piemonte 
Assessorato alla Sanità
Azienda 213 ASL AL </oddHeader>
    <oddFooter>&amp;L&amp;D&amp;RPagina &amp;P di &amp;N</oddFooter>
  </headerFooter>
  <cellWatches>
    <cellWatch r="D71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report sintesi</vt:lpstr>
      <vt:lpstr>report analitico pdc</vt:lpstr>
      <vt:lpstr>'report analitico pdc'!Area_stampa</vt:lpstr>
    </vt:vector>
  </TitlesOfParts>
  <Company>CSI 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Piemonte</dc:creator>
  <cp:lastModifiedBy>farag</cp:lastModifiedBy>
  <cp:lastPrinted>2016-06-06T14:00:11Z</cp:lastPrinted>
  <dcterms:created xsi:type="dcterms:W3CDTF">2012-03-13T09:44:34Z</dcterms:created>
  <dcterms:modified xsi:type="dcterms:W3CDTF">2016-06-06T14:04:21Z</dcterms:modified>
</cp:coreProperties>
</file>