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5730" windowHeight="9720"/>
  </bookViews>
  <sheets>
    <sheet name="report sintesi" sheetId="3" r:id="rId1"/>
    <sheet name="report analitico pdc" sheetId="1" r:id="rId2"/>
  </sheets>
  <definedNames>
    <definedName name="_xlnm._FilterDatabase" localSheetId="1" hidden="1">'report analitico pdc'!$A$1:$HG$1</definedName>
    <definedName name="a">#REF!</definedName>
    <definedName name="_xlnm.Print_Area" localSheetId="1">'report analitico pdc'!$A$1:$D$1228</definedName>
    <definedName name="FINE">#REF!</definedName>
  </definedNames>
  <calcPr calcId="124519"/>
</workbook>
</file>

<file path=xl/calcChain.xml><?xml version="1.0" encoding="utf-8"?>
<calcChain xmlns="http://schemas.openxmlformats.org/spreadsheetml/2006/main">
  <c r="D584" i="1"/>
  <c r="D1166"/>
  <c r="B8" i="3"/>
  <c r="D819" i="1"/>
  <c r="D265"/>
  <c r="D849"/>
  <c r="D1220"/>
  <c r="B62" i="3"/>
  <c r="D887" i="1"/>
  <c r="D1170"/>
  <c r="B12" i="3"/>
  <c r="D195" i="1"/>
  <c r="D635"/>
  <c r="D47"/>
  <c r="D5"/>
  <c r="D1213"/>
  <c r="B55" i="3"/>
  <c r="D66" i="1"/>
  <c r="D59"/>
  <c r="D154"/>
  <c r="D143"/>
  <c r="D204"/>
  <c r="D221"/>
  <c r="D167"/>
  <c r="D149"/>
  <c r="D908"/>
  <c r="D1171"/>
  <c r="B13" i="3"/>
  <c r="D22" i="1"/>
  <c r="D1001"/>
  <c r="D1199"/>
  <c r="B41" i="3"/>
  <c r="D1043" i="1"/>
  <c r="D1040"/>
  <c r="D1035"/>
  <c r="D1032"/>
  <c r="D786"/>
  <c r="D785"/>
  <c r="D1160"/>
  <c r="D567"/>
  <c r="D1207"/>
  <c r="B49" i="3"/>
  <c r="D219" i="1"/>
  <c r="D1056"/>
  <c r="D1201"/>
  <c r="B43" i="3"/>
  <c r="D1092" i="1"/>
  <c r="D1094"/>
  <c r="D1099"/>
  <c r="D1106"/>
  <c r="D471"/>
  <c r="D1224"/>
  <c r="B66" i="3"/>
  <c r="D430" i="1"/>
  <c r="D1223"/>
  <c r="B65" i="3"/>
  <c r="D389" i="1"/>
  <c r="D1222"/>
  <c r="B64" i="3"/>
  <c r="D325" i="1"/>
  <c r="D1221"/>
  <c r="B63" i="3"/>
  <c r="D1219" i="1"/>
  <c r="B61" i="3"/>
  <c r="D136" i="1"/>
  <c r="D1217"/>
  <c r="B59" i="3"/>
  <c r="D122" i="1"/>
  <c r="D1177"/>
  <c r="D1214"/>
  <c r="B56" i="3"/>
  <c r="D131" i="1"/>
  <c r="D1178"/>
  <c r="D34"/>
  <c r="D39"/>
  <c r="D44"/>
  <c r="D68"/>
  <c r="D73"/>
  <c r="D80"/>
  <c r="D85"/>
  <c r="D90"/>
  <c r="D96"/>
  <c r="D99"/>
  <c r="D102"/>
  <c r="D105"/>
  <c r="D110"/>
  <c r="D113"/>
  <c r="D116"/>
  <c r="D119"/>
  <c r="BA1210"/>
  <c r="AZ1210"/>
  <c r="AY1210"/>
  <c r="AX1210"/>
  <c r="AW1210"/>
  <c r="AV1210"/>
  <c r="AU1210"/>
  <c r="AT1210"/>
  <c r="AS1210"/>
  <c r="AR1210"/>
  <c r="AQ1210"/>
  <c r="AP1210"/>
  <c r="AO1210"/>
  <c r="AN1210"/>
  <c r="AM1210"/>
  <c r="AL1210"/>
  <c r="AK1210"/>
  <c r="AJ1210"/>
  <c r="AI1210"/>
  <c r="AH1210"/>
  <c r="AG1210"/>
  <c r="AF1210"/>
  <c r="AE1210"/>
  <c r="AD1210"/>
  <c r="AC1210"/>
  <c r="D693"/>
  <c r="D805"/>
  <c r="D778"/>
  <c r="D1161"/>
  <c r="B3" i="3"/>
  <c r="D1163" i="1"/>
  <c r="B5" i="3"/>
  <c r="D1164" i="1"/>
  <c r="B6" i="3"/>
  <c r="D837" i="1"/>
  <c r="D1167"/>
  <c r="B9" i="3"/>
  <c r="D878" i="1"/>
  <c r="D884"/>
  <c r="D914"/>
  <c r="D916"/>
  <c r="D930"/>
  <c r="D934"/>
  <c r="D936"/>
  <c r="D938"/>
  <c r="D941"/>
  <c r="D1174"/>
  <c r="B16" i="3"/>
  <c r="D160" i="1"/>
  <c r="D1181"/>
  <c r="B23" i="3"/>
  <c r="D175" i="1"/>
  <c r="D1182"/>
  <c r="B24" i="3"/>
  <c r="D182" i="1"/>
  <c r="D1183"/>
  <c r="B25" i="3"/>
  <c r="D251" i="1"/>
  <c r="D253"/>
  <c r="D250"/>
  <c r="D260"/>
  <c r="D262"/>
  <c r="D288"/>
  <c r="D295"/>
  <c r="D309"/>
  <c r="D311"/>
  <c r="D318"/>
  <c r="D322"/>
  <c r="D514"/>
  <c r="D521"/>
  <c r="D526"/>
  <c r="D528"/>
  <c r="D560"/>
  <c r="D562"/>
  <c r="D544"/>
  <c r="D546"/>
  <c r="D549"/>
  <c r="D552"/>
  <c r="D554"/>
  <c r="D556"/>
  <c r="D558"/>
  <c r="D578"/>
  <c r="D580"/>
  <c r="D582"/>
  <c r="D606"/>
  <c r="D612"/>
  <c r="D617"/>
  <c r="D621"/>
  <c r="D624"/>
  <c r="D626"/>
  <c r="D631"/>
  <c r="D722"/>
  <c r="D1194"/>
  <c r="B36" i="3"/>
  <c r="D953" i="1"/>
  <c r="D951"/>
  <c r="D955"/>
  <c r="D990"/>
  <c r="D773"/>
  <c r="D734"/>
  <c r="D776"/>
  <c r="D1198"/>
  <c r="B40" i="3"/>
  <c r="D732" i="1"/>
  <c r="D1077"/>
  <c r="D1076"/>
  <c r="D1203"/>
  <c r="B45" i="3"/>
  <c r="D1086" i="1"/>
  <c r="D1088"/>
  <c r="D1115"/>
  <c r="D1127"/>
  <c r="D1129"/>
  <c r="D1126"/>
  <c r="D1132"/>
  <c r="D1146"/>
  <c r="D1148"/>
  <c r="D1205"/>
  <c r="B47" i="3"/>
  <c r="D809" i="1"/>
  <c r="D807"/>
  <c r="D605"/>
  <c r="D1191"/>
  <c r="B33" i="3"/>
  <c r="D913" i="1"/>
  <c r="D577"/>
  <c r="D1190"/>
  <c r="B32" i="3"/>
  <c r="D1215" i="1"/>
  <c r="B57" i="3"/>
  <c r="D1180" i="1"/>
  <c r="B22" i="3"/>
  <c r="D1031" i="1"/>
  <c r="D1200"/>
  <c r="B42" i="3"/>
  <c r="D1169" i="1"/>
  <c r="B11" i="3"/>
  <c r="D95" i="1"/>
  <c r="D109"/>
  <c r="D933"/>
  <c r="D932"/>
  <c r="D259"/>
  <c r="D249"/>
  <c r="D1185"/>
  <c r="D620"/>
  <c r="D619"/>
  <c r="D1192"/>
  <c r="B34" i="3"/>
  <c r="B20"/>
  <c r="D174" i="1"/>
  <c r="D218"/>
  <c r="D1228"/>
  <c r="B70" i="3"/>
  <c r="D1091" i="1"/>
  <c r="D1202"/>
  <c r="B44" i="3"/>
  <c r="D135" i="1"/>
  <c r="D1179"/>
  <c r="D1218"/>
  <c r="B60" i="3"/>
  <c r="D308" i="1"/>
  <c r="D1186"/>
  <c r="B28" i="3"/>
  <c r="D513" i="1"/>
  <c r="D512"/>
  <c r="D1188"/>
  <c r="B30" i="3"/>
  <c r="D1204" i="1"/>
  <c r="B46" i="3"/>
  <c r="D3" i="1"/>
  <c r="D543"/>
  <c r="D542"/>
  <c r="D1189"/>
  <c r="B31" i="3"/>
  <c r="D1187" i="1"/>
  <c r="B29" i="3"/>
  <c r="B2"/>
  <c r="D1162" i="1"/>
  <c r="D1197"/>
  <c r="B39" i="3"/>
  <c r="B19"/>
  <c r="D1216" i="1"/>
  <c r="B58" i="3"/>
  <c r="D634" i="1"/>
  <c r="D1193"/>
  <c r="D999"/>
  <c r="D1172"/>
  <c r="B14" i="3"/>
  <c r="D949" i="1"/>
  <c r="D950"/>
  <c r="D94"/>
  <c r="D1176"/>
  <c r="D1210"/>
  <c r="B52" i="3"/>
  <c r="D1225" i="1"/>
  <c r="B67" i="3"/>
  <c r="D194" i="1"/>
  <c r="D1184"/>
  <c r="B26" i="3"/>
  <c r="B21"/>
  <c r="D1226" i="1"/>
  <c r="B68" i="3"/>
  <c r="D4" i="1"/>
  <c r="D731"/>
  <c r="D1030"/>
  <c r="D1153"/>
  <c r="B35" i="3"/>
  <c r="D1165" i="1"/>
  <c r="B4" i="3"/>
  <c r="D1000" i="1"/>
  <c r="D1090"/>
  <c r="B27" i="3"/>
  <c r="D1173" i="1"/>
  <c r="D1227"/>
  <c r="B69" i="3"/>
  <c r="D1212" i="1"/>
  <c r="B54" i="3"/>
  <c r="B18"/>
  <c r="D1195" i="1"/>
  <c r="B37" i="3"/>
  <c r="D1211" i="1"/>
  <c r="B53" i="3"/>
  <c r="D777" i="1"/>
  <c r="D1154"/>
  <c r="D1055"/>
  <c r="B7" i="3"/>
  <c r="D1168" i="1"/>
  <c r="B10" i="3"/>
  <c r="B15"/>
  <c r="D1175" i="1"/>
  <c r="B17" i="3"/>
  <c r="D1196" i="1"/>
  <c r="D1206"/>
  <c r="D1208"/>
  <c r="B50" i="3"/>
  <c r="B48"/>
  <c r="B38"/>
</calcChain>
</file>

<file path=xl/sharedStrings.xml><?xml version="1.0" encoding="utf-8"?>
<sst xmlns="http://schemas.openxmlformats.org/spreadsheetml/2006/main" count="2533" uniqueCount="1322">
  <si>
    <t>rimanenze finali di beni per assistenza integrativa NON compresa nei LEA (non compresa DM 332/1999)</t>
  </si>
  <si>
    <t>rimanenze finali per assistenza protesica ex DM 332/1999</t>
  </si>
  <si>
    <t>B0960</t>
  </si>
  <si>
    <t>B.14.b) non sanitarie</t>
  </si>
  <si>
    <t>Materiali per manutenzione di automezzi (rimanenze iniziali)</t>
  </si>
  <si>
    <t>Materiali per manutenzione di altre attrezzature tecnico - economali (rimanenze iniziali)</t>
  </si>
  <si>
    <t>Materiali per manutenzione di automezzi (rimanenze finali)</t>
  </si>
  <si>
    <t>Materiali per manutenzione di altre attrezzature tecnico - economali (rimanenze finali)</t>
  </si>
  <si>
    <t>Materiale per riparazione</t>
  </si>
  <si>
    <t>B0470</t>
  </si>
  <si>
    <t>COMPARTECIPAZIONE PERSONALE INTRAMENIA</t>
  </si>
  <si>
    <t>SOMMA voci precedenti meno 25.1;25.2;31.1;31.2</t>
  </si>
  <si>
    <t>TOTALE COSTI GESTIONE ORDINARIA</t>
  </si>
  <si>
    <t>E0010</t>
  </si>
  <si>
    <t>MINUSVALENZE</t>
  </si>
  <si>
    <t>Minusvalenze di alienazione di beni</t>
  </si>
  <si>
    <t>E0090</t>
  </si>
  <si>
    <t>SOPRAVVENIENZE PASSIVE</t>
  </si>
  <si>
    <t>Poste correttive e competenze entrate</t>
  </si>
  <si>
    <t>Costi esercizi pregressi</t>
  </si>
  <si>
    <t>Oneri sociali a carico delle aziende sanitarie personale dirigente non medico altro (LSU, formazione e lavoro..)</t>
  </si>
  <si>
    <t>Costo del personale sanitario non dirigente altro (LSU, formazione e lavoro..)</t>
  </si>
  <si>
    <t>Oneri sociali a carico delle aziende sanitarie  personale sanitario non dirigente altro (LSU, formazione e lavoro..)</t>
  </si>
  <si>
    <t>Personale altra Dirigenza sanitaria-con oneri sociali - ferie maturate ma non godute al 31.12.. (fine esercizio) a tempo determinato</t>
  </si>
  <si>
    <t>Personale non Dirigente sanitario-con oneri sociali-  ferie e straordinari maturati ma non goduti al 31.12.. (fine esercizio) a tempo determinato</t>
  </si>
  <si>
    <t>Personale Dirigenza medica/veterinaria-con oneri sociali - ferie e straordinari (recuperi) maturati ma non godute al 31.12.. (fine esercizio) a tempo determinato</t>
  </si>
  <si>
    <t>Indennità di esclusività per i dirigenti medici-veterinari a tempo determinato</t>
  </si>
  <si>
    <t>Indennità di esclusività per altra dirigenza sanitaria a tempo determinato</t>
  </si>
  <si>
    <t>Costi esercizi pregressi arretrati contrattuali ruolo professionale - personale non dirigente</t>
  </si>
  <si>
    <t>Costi esercizi pregressi arretrati contrattuali ruolo amministrativo- personale non dirigente</t>
  </si>
  <si>
    <t>sopravvenienze passive gestione liquidatoria USL anni 1994 e ante -contabilità separata-</t>
  </si>
  <si>
    <t>Per esito mobilità regionale anni precedenti - medicina di base</t>
  </si>
  <si>
    <t>Per esito mobilità regionale anni precedenti - farmaceutica</t>
  </si>
  <si>
    <t>Per esito mobilità regionale anni precedenti - assistenza specialistica ambulatoriale</t>
  </si>
  <si>
    <t>Per esito mobilità regionale anni precedenti - assistenza integrativa e protesica (farmacie convenzionate)</t>
  </si>
  <si>
    <t>Per esito mobilità regionale anni precedenti - assistenza ospedaliera</t>
  </si>
  <si>
    <t>Per esito mobilità extraregionale anni precedenti - medicina di base</t>
  </si>
  <si>
    <t>Per esito mobilità extraregionale anni precedenti - farmaceutica</t>
  </si>
  <si>
    <t>Per esito mobilità extraregionale anni precedenti - assistenza specialistica ambulatoriale</t>
  </si>
  <si>
    <t>Per esito mobilità extraregionale anni precedenti - assistenza integrativa e protesica (farmacie convenzionate)</t>
  </si>
  <si>
    <t>Per esito mobilità extraregionale anni precedenti - assistenza ospedaliera</t>
  </si>
  <si>
    <t>Oneri tributari da esercizi precedenti</t>
  </si>
  <si>
    <t>Oneri da cause civili</t>
  </si>
  <si>
    <t xml:space="preserve">Altre sopravvenienze passive v/Asl-Ao,Irccs,Pol. </t>
  </si>
  <si>
    <t>Sopravvenienze passive v/terzi relative alle convenzioni per la specialistica</t>
  </si>
  <si>
    <t>Altre competenze fisse personale non dirigente profesionale indennità posizione-altre indennità a tempo indeterminato (art.39 contratto 1999-contenuto ex sottoconto 3100702)</t>
  </si>
  <si>
    <t>Competenze accessorie personale non dirigente ruolo professionale a tempo indeterminato</t>
  </si>
  <si>
    <t>Incentivi personale non dirigente  ruolo professionale a tempo indeterminato (contenuto ex sottoconti 3100704-05)</t>
  </si>
  <si>
    <t>Oneri sociali a carico delle aziende sanitarie personale non dirigente ruolo professionale a tempo indeterminato</t>
  </si>
  <si>
    <t>Personale Dirigente ruolo professionale t.indeterminato-con oneri sociali-ferie maturate ma non godute al 31.12 ..(fine esercizio)</t>
  </si>
  <si>
    <t>Personale non Dirigente ruolo professionale a tempo indeterminato-con oneri sociali-ferie maturate ma non godute al 31.12 ..(fine esercizio)</t>
  </si>
  <si>
    <t xml:space="preserve">Rimborso oneri e stipendi  personale professionale in comando da Asl-AO, IRCCS, Policlinici della Regione </t>
  </si>
  <si>
    <t>Competenze Fisse dirigenza  (contenuto sottoconto 3100701) ruolo professionale a tempo indeterminato</t>
  </si>
  <si>
    <t>Altre competenze Fisse dirigenza professionale  a tempo indeterminato (retribuzione posizione aziendale-direzione struttura complessa..contenuto ex sottoconto 3100702)</t>
  </si>
  <si>
    <t>Competenze accessorie dirigenza  ruolo professionale a tempo indeterminato</t>
  </si>
  <si>
    <t>Incentivi dirigenza  (individuali-collettivi)ruolo professionale a tempo indeterminato(contenuto ex sottoconti 3100704-05)</t>
  </si>
  <si>
    <t>Oneri sociali a carico delle aziende sanitarie dirigenza ruolo professionale a tempo indeterminato</t>
  </si>
  <si>
    <t>Competenze fisse personale non dirigente ruolo professionale a tempo indeterminato</t>
  </si>
  <si>
    <t>Assistenza ospedaliera ad ad Aziende sanitarie extraregionali riaddebito prestazioni acquistate da  ex aarrtt 41-43 L.833/1978</t>
  </si>
  <si>
    <t>Assistenza ospedaliera ad Aziende sanitarie extraregionali   prestazioni prodotte con sperimentazioni gestionali (società partecipate)</t>
  </si>
  <si>
    <t>Erogazione diretta farmaci (file F)  ad Aziende sanitarie extraregionali  riaddebito prestazioni acquistate da strutture private accreditate (per memoria)</t>
  </si>
  <si>
    <t>Erogazione diretta farmaci (file F)  ad ad Aziende sanitarie extraregionali riaddebito prestazioni acquistate da  ex aarrtt 41-43 L.833/1978</t>
  </si>
  <si>
    <t>Erogazione diretta farmaci (file F)  ad ad Aziende sanitarie extraregionali  riaddebito prestazioni prodotte con sperimentazioni gestionali (società partecipate)</t>
  </si>
  <si>
    <t>TOTALE COSTI (senza mobilità e poste non monetarie)</t>
  </si>
  <si>
    <t>(B0223+B0233+B0270+B0420)</t>
  </si>
  <si>
    <t>PRESUNTA MOBILITA' PASSIVA EXTRA</t>
  </si>
  <si>
    <t>B0223</t>
  </si>
  <si>
    <t>B.2.1.3)  - da pubblico (ASL extra Regione)</t>
  </si>
  <si>
    <t>Assistenza sanitaria di base di Aziende sanitarie extra regionali</t>
  </si>
  <si>
    <t>B0233</t>
  </si>
  <si>
    <t>B.2.2.3)  - da pubblico (ASL extra Regione)</t>
  </si>
  <si>
    <t>Costo per assistenza farmaceutica da altre aziende sanitarie locali di altre regioni</t>
  </si>
  <si>
    <t>Acquisti Farmaci (tracciato F) da AASSRR extra-Regione</t>
  </si>
  <si>
    <t>B0270</t>
  </si>
  <si>
    <t>B.2.3.3)  - da pubblico (extra Regione)</t>
  </si>
  <si>
    <t>Assistenza specialistica di Aziende sanitarie extra regionali</t>
  </si>
  <si>
    <t>B0420</t>
  </si>
  <si>
    <t>B.2.6.3)  - da pubblico (extra Regione)</t>
  </si>
  <si>
    <t>Assistenza ospedaliera di Aziende sanitarie extra regionali</t>
  </si>
  <si>
    <t>Costo per assitenza termale da altre aziende sanitarie extra-regione</t>
  </si>
  <si>
    <t>Costo per elitrasporto trasporti assistiti da AASSRR extra-regione</t>
  </si>
  <si>
    <t>Costi per servizi sanitari - Mobilità internazionale passiva</t>
  </si>
  <si>
    <t>voce 16+voce 53-voce 52-voce 54</t>
  </si>
  <si>
    <t>PRIMO RISULTATO D'ESERCIZIO (senza mobilità interna)</t>
  </si>
  <si>
    <t>A0070</t>
  </si>
  <si>
    <t>PRESUNTA MOBILITA' ATTIVA INTRA</t>
  </si>
  <si>
    <t>Assistenza sanitaria di base ad Aziende sanitarie regionali</t>
  </si>
  <si>
    <t>Assistenza specialistica ad Aziende sanitarie regionali USL produzione propria</t>
  </si>
  <si>
    <t>Assistenza ospedaliera ad Aziende sanitarie regionali produzione propria</t>
  </si>
  <si>
    <t xml:space="preserve">Erogazione diretta farmaci (file F) ad Aziende sanitarie regionali  </t>
  </si>
  <si>
    <t>Assistenza farmaceutica convenzionata per altre aziende sanitarie locali piemontesi</t>
  </si>
  <si>
    <t>Assistenza integrativa (farmacie convenzionate) per altre aziende sanitarie locali piemontesi</t>
  </si>
  <si>
    <t>Ricavi per assistenza termale da altre aziende sanitarie regionali</t>
  </si>
  <si>
    <t>Ricavo riconosciuto alle ASR per prestazioni erogate nel programma di screening dei tumori femminili (mammella, collo dell'utero e colon retto)</t>
  </si>
  <si>
    <t>Altre competenze Fisse dirigenza a tempo indeterminato (retribuzione posizione aziendale-direzione struttura complessa..contenuto ex sottoconto 3100802) ruolo tecnico</t>
  </si>
  <si>
    <t>Competenze accessorie dirigenza  ruolo tecnico a tempo indeterminato</t>
  </si>
  <si>
    <t>Incentivi dirigenza  (individuali-collettivi)ruolo tecnico a tempo indeterminato (contenuto ex sottoconti 3100804-05)</t>
  </si>
  <si>
    <t>Oneri sociali a carico delle aziende sanitarie dirigenza ruolo tecnico a tempo indeterminato</t>
  </si>
  <si>
    <t>Competenze fisse personale non dirigente (contenuto ex sottoconto 3100801) a tempo indeterminato</t>
  </si>
  <si>
    <t>Altre competenze fisse personale non dirigente indennità posizione-altre indennità (art.39 contratto 1999-contenuto ex sottoconto 3100802) ruolo tecnico a tempo indeterminato</t>
  </si>
  <si>
    <t>Competenze accessorie personale non dirigente ruolo tecnico a tempo indeterminato</t>
  </si>
  <si>
    <t xml:space="preserve">Contributi regionali vincolati in conto esercizio per obiettivi finanziati dal fsn </t>
  </si>
  <si>
    <t xml:space="preserve">Contributi per assistenza termale </t>
  </si>
  <si>
    <t xml:space="preserve">Contributi erogati per compiti di sanità pubblica Contributi assegnati  per le attività inerenti l' igiene e sanità pubblica, sanità animale, prevenzione ambienti di vita e lavoro..) </t>
  </si>
  <si>
    <t xml:space="preserve">Altri contributi regionali vincolati in conto esercizio </t>
  </si>
  <si>
    <t>A0030</t>
  </si>
  <si>
    <t xml:space="preserve">ULTERIORI TRASFERIMENTI DAL SETTORE PUBBLICO </t>
  </si>
  <si>
    <t>Trasferimenti correnti dei comuni per eventuali disavanzi</t>
  </si>
  <si>
    <t>Altri trasferimenti correnti dei comuni</t>
  </si>
  <si>
    <t>Trasferimenti correnti della provincia</t>
  </si>
  <si>
    <t>Trasferimenti correnti dello stato</t>
  </si>
  <si>
    <t>Trasferimenti correnti di altri enti del settore pubblico allargato</t>
  </si>
  <si>
    <t>Contributo regionale per utilizzo fondi vincolati da esercizi pregressi</t>
  </si>
  <si>
    <t>Altri contributi correnti da fondi regionali</t>
  </si>
  <si>
    <t>Contributi con fondi regionali per integrazione prestazioni extra LEA</t>
  </si>
  <si>
    <t>Altri contributi in conto esercizio da Ministero della Salute</t>
  </si>
  <si>
    <t>A0040</t>
  </si>
  <si>
    <t>Incentivi dirigenza  (individuali-collettivi)ruolo tecnico (contenuto ex sottoconti 3100804-05) a tempo determinato</t>
  </si>
  <si>
    <t>Oneri sociali a carico delle aziende sanitarie dirigenza ruolo tecnico a tempo determinato</t>
  </si>
  <si>
    <t>Competenze fisse personale non dirigente (contenuto ex sottoconto 3100801) a tempo determinato</t>
  </si>
  <si>
    <t>Altre competenze fisse personale non dirigente indennità posizione-altre indennità (art.39 contratto 1999-contenuto ex sottoconto 3100802) ruolo tecnico a tempo determinato</t>
  </si>
  <si>
    <t>Competenze accessorie personale non dirigente ruolo tecnico a tempo determinato</t>
  </si>
  <si>
    <t>Incentivi personale non dirigente  ruolo tecnico (contenuto ex sottoconti 3100804-05) a tempo determinato</t>
  </si>
  <si>
    <t>Oneri sociali a carico delle aziende sanitarie personale non dirigente ruolo tecnico a tempo determinato</t>
  </si>
  <si>
    <t>Costo del personale dirigente  tecnico altro (LSU, formazione e lavoro..)</t>
  </si>
  <si>
    <t>Oneri sociali a carico delle aziende sanitarie personale dirigente tecnico altro (LSU, formazione e lavoro..)</t>
  </si>
  <si>
    <t>Costo del personale tecnico non dirigente altro (LSU, formazione e lavoro..)</t>
  </si>
  <si>
    <t>Oneri sociali a carico delle aziende sanitarie  personale tecnico non dirigente altro (LSU, formazione e lavoro..)</t>
  </si>
  <si>
    <t>Personale Dirigente ruolo tecnico a tempo determinato-con oneri sociali-ferie maturate ma non godute al 31.12.. (fine esercizio)</t>
  </si>
  <si>
    <t>Personale non Dirigente ruolo tecnico a tempo determinato -con oneri sociali-ferie e straordinari maturati ma non goduti al 31.12 ..(fine esercizio)</t>
  </si>
  <si>
    <t>Ricavi per consulenze non sanitarie -personale dipendente per altre ASR piemontesi</t>
  </si>
  <si>
    <t>Ricavi per consulenze diverse - personale dipendente per altri soggetti</t>
  </si>
  <si>
    <t>Prestazioni trasporto ambulanze ed elisoccorso</t>
  </si>
  <si>
    <t>Prestazioni di psichiatria residenziale e semiresidenziale per aziende regionali</t>
  </si>
  <si>
    <t>Prestazioni di psichiatria non soggetta a compensazione (resid. e semiresid.) per aziende extra regionali</t>
  </si>
  <si>
    <t>Altre prestazioni sanitarie  Extraregione</t>
  </si>
  <si>
    <t>Prestazioni di assistenza riabilitativa non soggetta a compensazione Extraregione</t>
  </si>
  <si>
    <t>A0100</t>
  </si>
  <si>
    <t>Altre competenze Fisse dirigenza  a tempo indeterminato (retribuzione posizione aziendale-direzione struttura complessa..contenuto ex sottoconto 3100902) ruolo amministrativo</t>
  </si>
  <si>
    <t>Competenze accessorie dirigenza  ruolo amministrativo  a tempo indeterminato</t>
  </si>
  <si>
    <t>Incentivi dirigenza   a tempo indeterminato (individuali-collettivi)ruolo amminsitrativo (contenuto ex sottoconti 3100904-05)</t>
  </si>
  <si>
    <t>Oneri sociali a carico delle aziende sanitarie dirigenza ruolo amministrativo  a tempo indeterminato</t>
  </si>
  <si>
    <t>Competenze fisse personale non dirigente  ruolo amministrativo  a tempo indeterminato</t>
  </si>
  <si>
    <t>Altre competenze fisse personale non dirigente indennità posizione-altre indennità (art.39 contratto 1999-contenuto ex sottoconto 3100902) ruolo amministrativo  a tempo indeterminato</t>
  </si>
  <si>
    <t>Competenze accessorie personale non dirigente ruolo amministrativo  a tempo indeterminato</t>
  </si>
  <si>
    <t>Incentivi personale non dirigente  ruolo amministrativo  a tempo indeterminato (contenuto ex sottoconti 3100904-05)</t>
  </si>
  <si>
    <t>Oneri sociali a carico delle aziende sanitarie personale non dirigente ruolo amministrativo  a tempo indeterminato</t>
  </si>
  <si>
    <t>Costo personale Dirigente ruolo amministrativo -con oneri sociali-comandato presso altre ASR piemontesi</t>
  </si>
  <si>
    <t>Personale Dirigente ruolo amministrativo a tempo indeterminato-con oneri sociali-ferie maturate ma non godute al 31.12 ..(fine esercizio)</t>
  </si>
  <si>
    <t>Personale non Dirigente ruolo amministrativo a tempo indeterminato-con oneri sociali-ferie e straordinari maturati ma non goduti al 31.12.. (fine esercizio)</t>
  </si>
  <si>
    <t>Personale Dirigente ruolo amministrativo a tempo indeterminato -con oneri sociali-ferie maturate ma non godute al  01.01..(inizio esercizio)</t>
  </si>
  <si>
    <t>Personale non Dirigente ruolo amministrativo a tempo indeterminato -con oneri sociali-ferie e straordinari maturati ma non goduti al  01.01..(inizio esercizio)</t>
  </si>
  <si>
    <t>Rimborso oneri e stipendi personale tecnico in comando da Regione, soggetti pubblici e da Università</t>
  </si>
  <si>
    <t>Rimborso oneri e stipendi  personale tecnico in comando da aziende di altre Regioni (Extraregione)</t>
  </si>
  <si>
    <t xml:space="preserve"> Rimborso oneri e stipendi  personale professionale in comando da Regione, soggetti pubblici e da Università</t>
  </si>
  <si>
    <t>Rimborso oneri e stipendi  personale professionale in comando da aziende di altre Regioni (Extraregione)</t>
  </si>
  <si>
    <t>Rimborso oneri e stipendi  personale sanitario in comando da Asl-AO, IRCCS, Policlinici della Regione</t>
  </si>
  <si>
    <t>Competenze Fisse dirigenza  (contenuto sottoconto 3100901) ruolo amministrativo a tempo determinato</t>
  </si>
  <si>
    <t>Altre competenze Fisse dirigenza (retribuzione posizione aziendale-direzione struttura complessa..contenuto ex sottoconto 3100902) ruolo amministrativo a tempo determinato</t>
  </si>
  <si>
    <t>Competenze accessorie dirigenza  ruolo amministrativo a tempo determinato</t>
  </si>
  <si>
    <t>Incentivi dirigenza  (individuali-collettivi)ruolo amministrativo (contenuto ex sottoconti 3100904-05) a tempo determinato</t>
  </si>
  <si>
    <t>Oneri sociali a carico delle aziende sanitarie dirigenza ruolo amministrativo a tempo determinato</t>
  </si>
  <si>
    <t>Ricavi per prestazioni sanitarie intramoenia - Consulenze con ASR, IRCCS e Policlinici della Regione (ex art. 55 c.1 lett. c), d) ed ex Art. 57-58)</t>
  </si>
  <si>
    <t>somma  voci 2+3+4+4bis+4ter+5+6+7+8+9</t>
  </si>
  <si>
    <t>TOTALE TRASFERIMENTI DA PUBBLICO (esclusa Regione), DA PRIVATO E RICAVI PROPRI</t>
  </si>
  <si>
    <t>somma  voci 1+10</t>
  </si>
  <si>
    <t>Ricavi gest.ordinaria monetari</t>
  </si>
  <si>
    <t>E0020</t>
  </si>
  <si>
    <t>PLUSVALENZE</t>
  </si>
  <si>
    <t>E0030</t>
  </si>
  <si>
    <t>E.2.a)  vendita di beni fuori uso</t>
  </si>
  <si>
    <t>E0040</t>
  </si>
  <si>
    <t>E.2.b)  altro</t>
  </si>
  <si>
    <t>Plusvalenze di alienazione di beni</t>
  </si>
  <si>
    <t>E0080</t>
  </si>
  <si>
    <t>SOPRAVVENIENZE ATTIVE</t>
  </si>
  <si>
    <t>Finanziamento spesa esercizi pregressi</t>
  </si>
  <si>
    <t>Finanziamento danni alluvionali</t>
  </si>
  <si>
    <t>Riduzione fondi accantonati per fondi rischi diversi</t>
  </si>
  <si>
    <t>Riduzione fondi accantonati per fondi rischi crediti</t>
  </si>
  <si>
    <t>Riduzione fondi accantonati per premio operosita medici SUMAI</t>
  </si>
  <si>
    <t>Riduzione fondi accantonati per altri motivi</t>
  </si>
  <si>
    <t>Donazioni in conto esercizio da imprese</t>
  </si>
  <si>
    <t>Donazioni in conto esercizio da privati famiglie</t>
  </si>
  <si>
    <t>Donazioni in conto esercizio da istituzioni sociali senza fine di lucro</t>
  </si>
  <si>
    <t>Proventi per differenze da conversione in euro</t>
  </si>
  <si>
    <t>Altre sopravvenienze attive (escluse le insussistenze)</t>
  </si>
  <si>
    <t>Finanziamento regionale per gestione liquidatoria ASR -1994 e ante-</t>
  </si>
  <si>
    <t>Sopravvenienze attive da altri soggetti per gestione liquidatoria ASR -1994 e ante-</t>
  </si>
  <si>
    <t>Altre sopravvenienze attive da ASR piemontesi</t>
  </si>
  <si>
    <t>Sopravvenienze attive v/terzi relative al personale (es.riduzione fondi in esubero..)</t>
  </si>
  <si>
    <t>Sopravvenienze attive v/terzi relative alle convenzioni con medici di base (es.riduzione fondi in esubero..)</t>
  </si>
  <si>
    <t>Sopravvenienze attive v/terzi relative alle convenzioni per la specialistica (es.riduzione fondi in esubero..)</t>
  </si>
  <si>
    <t>Sopravvenienze attive v/terzi relative alla vendita prestaz. Sanitarie da operatori accreditati</t>
  </si>
  <si>
    <t>Sopravvenienze attive v/terzi relative alla vendita di beni e servizi</t>
  </si>
  <si>
    <t xml:space="preserve">Per esito mobilità extraregionale anni precedenti - farmaceutica </t>
  </si>
  <si>
    <t>Diminuzione del fondo sopravvenienze attive del fondo imposte</t>
  </si>
  <si>
    <t>E0081</t>
  </si>
  <si>
    <t>INSUSSISTENZE PASSIVE</t>
  </si>
  <si>
    <t>Costo personale Dirigente medici-veterinari -con oneri sociali- comandato presso società partecipate (COQ...)</t>
  </si>
  <si>
    <t>Costo personale non Dirigente sanitario-con oneri sociali-comandato presso società partecipate (COQ...)</t>
  </si>
  <si>
    <t>Costo altro personale Dirigente sanitario-con oneri sociali-comandato presso società partecipate (COQ...)</t>
  </si>
  <si>
    <t>Costo personale Dirigente ruolo professionale-con oneri sociali-comandato presso società partecipate (COQ...)</t>
  </si>
  <si>
    <t>Costo personale non Dirigente ruolo professionale-con oneri sociali-comandato presso società partecipate (COQ...)</t>
  </si>
  <si>
    <t>Costo personale Dirigente ruolo tecnico-con oneri sociali-comandato presso società partecipate (COQ...)</t>
  </si>
  <si>
    <t>Costo personale non Dirigente ruolo tecnico-con oneri sociali-comandato presso società partecipate (COQ...)</t>
  </si>
  <si>
    <t>Costo personale Dirigente ruolo amministrativo -con oneri sociali-comandato presso società partecipate (COQ...)</t>
  </si>
  <si>
    <t>Costo personale non Dirigente ruolo amministrativo-con oneri sociali-comandato presso società partecipate (COQ...)</t>
  </si>
  <si>
    <t>Rimborso degli oneri stipendiali del personale preso società partecipata da ASR</t>
  </si>
  <si>
    <t xml:space="preserve"> Compartecipazione al personale per att. libero professionale intramoenia - Area sanità pubblica</t>
  </si>
  <si>
    <t xml:space="preserve"> Compartecipazione al personale per att. libero professionale intramoenia - Consulenze (ex art. 55 c.1 lett. c), d) ed ex Art. 57-58) altro rispetto specifici conti</t>
  </si>
  <si>
    <t xml:space="preserve">  Compartecipazione al personale per att. libero professionale intramoenia - Consulenze (ex art. 55 c.1 lett. c), d) ed ex Art. 57-58) (Aziende sanitarie pubbliche della Regione)</t>
  </si>
  <si>
    <t xml:space="preserve"> Compartecipazione al personale per att. libero professionale intramoenia - Altro</t>
  </si>
  <si>
    <t>Compartecipazione al personale per att. libero  professionale intramoenia - Altro (da altre Aziende sanitarie pubbliche della Regione)</t>
  </si>
  <si>
    <t xml:space="preserve"> Consulenze sanitarie da privato - articolo 55, comma 2, CCNL 8 giugno 2000</t>
  </si>
  <si>
    <t>Altre consulenze sanitarie L.1/2002 (Libera professione infermieristica) e altro ruolo sanitario comparto</t>
  </si>
  <si>
    <t>Emolumenti a personale dipendente non  sanitario per attività di consulenza professionale, tecnica ed amministrativa</t>
  </si>
  <si>
    <t>Costi per assistenza specialistica strutture accreditate per residenti altre aa.ss.ll. piemontesi</t>
  </si>
  <si>
    <t>Costi per assistenza specialistica strutture accreditate per residenti altre aa.ss.ll. extra-Regione</t>
  </si>
  <si>
    <t>Costi per prestazioni ospedaliere da strutture accreditate dalle Asl per propri residenti - parificazione ai contratti siglati</t>
  </si>
  <si>
    <t>Altra assistenza specialistica (prestazioni non rilevate dai flussi informativi "C" )</t>
  </si>
  <si>
    <t>Assistenza medica specialistica in convenzione interna  (SUMAI)</t>
  </si>
  <si>
    <t>da presidi ex art.41-42-43 L.833/1978</t>
  </si>
  <si>
    <t>Assistenza specialistica di Istituti ex art. 41-42-43 propri residenti</t>
  </si>
  <si>
    <t>Assistenza specialistica di Istituti ex art. 41-42-43  residenti altre asl piemontesi</t>
  </si>
  <si>
    <t>Assistenza specialistica di Istituti ex art. 41-42-43  residenti asl altre regioni</t>
  </si>
  <si>
    <t>Acquisti per assistenza specialistica ambulatoriale da pubblico (altri soggetti pubbl. della Regione)</t>
  </si>
  <si>
    <t>B0310</t>
  </si>
  <si>
    <t>RIABILITATIVA DA PUBBLICO</t>
  </si>
  <si>
    <t>Costo per assistenza residenziale riabilitativa fornita da altri soggetti pubblici della Regione</t>
  </si>
  <si>
    <t>Costo per assistenza semiresidenziale e territoriale riabilitativa fornita da altri soggetti pubblici della Regione</t>
  </si>
  <si>
    <t>B0330</t>
  </si>
  <si>
    <t>RIABILITATIVA DA PRIVATO</t>
  </si>
  <si>
    <t>Costo per assistenza residenziale riabilitativa fornita da soggetti privati</t>
  </si>
  <si>
    <t>Costo per assistenza semiresidenziale e territoriale riabilitativa fornita da soggetti privati</t>
  </si>
  <si>
    <t>B0360</t>
  </si>
  <si>
    <t>INTEGRATIVA DA PUBBLICO</t>
  </si>
  <si>
    <t>B0380</t>
  </si>
  <si>
    <t>INTEGRATIVA DA PRIVATO</t>
  </si>
  <si>
    <t>Altra assistenza integrativa  con cooperative infermieri</t>
  </si>
  <si>
    <t>assistenza integrativa compresa nei LEA (non compresa DM 332/1999)</t>
  </si>
  <si>
    <t>assistenza integrativa NON compresa nei LEA (non compresa DM 332/1999)</t>
  </si>
  <si>
    <t>assistenza protesica ex DM 332/1999</t>
  </si>
  <si>
    <t>B0410</t>
  </si>
  <si>
    <t>OSPEDALIERA DA PUBBLICO</t>
  </si>
  <si>
    <t>B0430</t>
  </si>
  <si>
    <t>OSPEDALIERA DA PRIVATO</t>
  </si>
  <si>
    <t>di cui case di cura private</t>
  </si>
  <si>
    <t>Ricoveri Case di Cura private provvisoriamente accreditate per degenze oltre il 120° giorno</t>
  </si>
  <si>
    <t>Acquisto prestazioni di distribuzione farmaci File F da privato (extraregionale)</t>
  </si>
  <si>
    <t>rettifica contributi in c/esercizio per destinazione investimenti-altri contributi-</t>
  </si>
  <si>
    <t>Rimborsi, assegni e contributi v/Aziende sanitarie pubbliche della Regione</t>
  </si>
  <si>
    <t xml:space="preserve"> Costi per differenziale tariffe TUC</t>
  </si>
  <si>
    <t>Acquisto prestazioni di distribuzione farmaci File F da pubblico (altri soggetti pubbl. della Regione)</t>
  </si>
  <si>
    <t>Formazione (esternalizzata e non) da pubblico</t>
  </si>
  <si>
    <t>Svalutazione delle immobilizzazioni materiali ed immateriali</t>
  </si>
  <si>
    <t>IRAP relativa a medici convenzionata quando dovuta</t>
  </si>
  <si>
    <t>Contributi da Ministero della Salute per ricerca corrente</t>
  </si>
  <si>
    <t>Contributi da Ministero della Salute per ricerca finalizzata</t>
  </si>
  <si>
    <t xml:space="preserve">Contributi da Regione ed altri soggetti pubblici per ricerca </t>
  </si>
  <si>
    <t>Altre prestazioni sanitarie e socio-sanitarie ad ASR piemontesi</t>
  </si>
  <si>
    <t>Ricavi per cessione di emocomponenti e cellule staminali Extraregione</t>
  </si>
  <si>
    <t>Ricavi per differenziale TUC</t>
  </si>
  <si>
    <t>Pay-back per il superamento del tetto della spesa farmaceutica territoriale</t>
  </si>
  <si>
    <t>Competenze per attività libero professionale personale dipendente</t>
  </si>
  <si>
    <t>ALTRA ASSISTENZA</t>
  </si>
  <si>
    <t>B0452</t>
  </si>
  <si>
    <t>B.2.7.2)  - da pubblico (altri soggetti pubbl. della Regione)</t>
  </si>
  <si>
    <t>Costo per altra assistenza residenziale, anziani e altri soggetti fornita da altri soggetti pubblici della Regione</t>
  </si>
  <si>
    <t>Costo per assistenza semiresidenziale e territoriale per anziani e altri soggetti, fornita da altri soggetti pubblici della Regione</t>
  </si>
  <si>
    <t>Costo per prestazioni (servizi) fornite dalla ARPA (agenzia regionale per la protezione ambientale) ad addebito diretto</t>
  </si>
  <si>
    <t>Costo per prestazioni (servizi) fornite dalla ARPA (agenzia regionale per la protezione ambientale)</t>
  </si>
  <si>
    <t>Accantonamento per trattamento fine rapporto (per memoria)</t>
  </si>
  <si>
    <t>B1000</t>
  </si>
  <si>
    <t>B.15.c) per premio di operosita (SUMAI)</t>
  </si>
  <si>
    <t>Accantonamenti per premio di operosita (SUMAI)</t>
  </si>
  <si>
    <t>B1010</t>
  </si>
  <si>
    <t>B.15.d) altri accantonamenti</t>
  </si>
  <si>
    <t>Altri accantonamenti</t>
  </si>
  <si>
    <t>Accantonamento per oneri pregressi rinnovo convenzioni medicina di base</t>
  </si>
  <si>
    <t>Accantonamenti per cause civili ed oneri processuali</t>
  </si>
  <si>
    <t>Accantonamenti per contenzioso personale dipendente</t>
  </si>
  <si>
    <t>Accantonamenti per interessi di mora</t>
  </si>
  <si>
    <t>Acc. Rinnovi contratt.- dirigenza medica</t>
  </si>
  <si>
    <t>Acc. Rinnovi contratt.- dirigenza non medica, sanit.amm.tecn.professionale</t>
  </si>
  <si>
    <t>Acc. Rinnovi contratt.- comparto</t>
  </si>
  <si>
    <t>Y9999</t>
  </si>
  <si>
    <t>IMPOSTE E TASSE</t>
  </si>
  <si>
    <t>Y0010</t>
  </si>
  <si>
    <t>IRAP</t>
  </si>
  <si>
    <t>IRAP relativa a personale dipendente</t>
  </si>
  <si>
    <t>IRAP relativa a collaboratori e personale assimilato a lavoro dipendente</t>
  </si>
  <si>
    <t xml:space="preserve"> IRAP relativa ad attività di libera professione (intramoenia)</t>
  </si>
  <si>
    <t>Quota compensativa dell'ammortamento fabbricati (01/01/1997):</t>
  </si>
  <si>
    <t>Costi capitalizzati da utilizzo finanziamenti per investimenti da Regione</t>
  </si>
  <si>
    <t>Costi capitalizzati da utilizzo finanziamenti per investimenti dallo Stato</t>
  </si>
  <si>
    <t>Costi capitalizzati da utilizzo altre poste del patrimonio netto</t>
  </si>
  <si>
    <t>A0190</t>
  </si>
  <si>
    <t>A.5.2)  da costi sostenuti in economia</t>
  </si>
  <si>
    <t>D0010</t>
  </si>
  <si>
    <t>RIVALUTAZIONI ATTIVITA' FINANZIARIE</t>
  </si>
  <si>
    <t>Rivalutazione dei valori mobiliari</t>
  </si>
  <si>
    <t>voce 16+voce 53+voce 56+voce57+voce 58</t>
  </si>
  <si>
    <t>TOTALE RICAVI DA SIS</t>
  </si>
  <si>
    <t>(B0222+B0232+B0250+B0300+B0350+B0400+B0451)</t>
  </si>
  <si>
    <t>PRESUNTA MOBILITA' PASSIVA INTRA</t>
  </si>
  <si>
    <t>B0222</t>
  </si>
  <si>
    <t>B.2.1.2)  - da pubblico (ASL della Regione)</t>
  </si>
  <si>
    <t>Costo per assistenza medica di base da altre aziende sanitarie locali piemontesi</t>
  </si>
  <si>
    <t>B0232</t>
  </si>
  <si>
    <t>B.2.2.2)  - da pubblico (ASL della Regione)</t>
  </si>
  <si>
    <t>Costo per assistenza farmaceutica da altre aziende sanitarie locali piemontesi</t>
  </si>
  <si>
    <t>Costo per farmaci ad erogazione e somministrazione diretta ("file F") da AASSLL</t>
  </si>
  <si>
    <t>Costo per farmaci ad erogazione e somministrazione diretta ("file F") da AASSOO</t>
  </si>
  <si>
    <t>Costo per farmaci ad erogazione e somministrazione diretta ("file F") da AASSLL RIADDEBITO presidi ex art.41-42-43</t>
  </si>
  <si>
    <t>B0250</t>
  </si>
  <si>
    <t>B.2.3.1)  - da pubblico (ASL e Aziende osp. della Regione)</t>
  </si>
  <si>
    <t>Fabbricati indisponibili -ammortamento per investimenti non finanziati da contributi c/capitale (liberalità, alienazioni)</t>
  </si>
  <si>
    <t>B0920</t>
  </si>
  <si>
    <t>AMM.TI ALTRE IMMOBILIZZAZIONI  MATERIALI</t>
  </si>
  <si>
    <t>Impianti e macchinari</t>
  </si>
  <si>
    <t>Attrezzature sanitarie</t>
  </si>
  <si>
    <t>Mobili ed arredi</t>
  </si>
  <si>
    <t>Automezzi</t>
  </si>
  <si>
    <t>Altri beni</t>
  </si>
  <si>
    <t>Impianti e macchinari -ammortamento per investimenti non finanziati da contributi c/capitale (liberalità, alienazioni)</t>
  </si>
  <si>
    <t>Attrezzature sanitarie  --ammortamento per investimenti non finanziati da contributi c/capitale (liberalità, alienazioni)</t>
  </si>
  <si>
    <t>Mobili ed arredi  -ammortamento per investimenti non finanziati da contributi c/capitale (liberalità, alienazioni)</t>
  </si>
  <si>
    <t>Automezzi  -ammortamento per investimenti non finanziati da contributi c/capitale (liberalità, alienazioni)</t>
  </si>
  <si>
    <t>Altri beni  -ammortamento per investimenti non finanziati da contributi c/capitale (liberalità, alienazioni)</t>
  </si>
  <si>
    <t>B0930</t>
  </si>
  <si>
    <t>SVALUTAZIONE CREDITI</t>
  </si>
  <si>
    <t>Svalutazione di crediti</t>
  </si>
  <si>
    <t>D0020</t>
  </si>
  <si>
    <t>SVALUTAZIONI ATTIVITA' FINANZIARIE</t>
  </si>
  <si>
    <t>Svalutazione crediti di finanziamento</t>
  </si>
  <si>
    <t>Svalutazione dei valori mobiliari</t>
  </si>
  <si>
    <t>voci 52+54+59+60+61+62+63+64</t>
  </si>
  <si>
    <t>TOTALE COSTI da SIS</t>
  </si>
  <si>
    <t>voci 58 bis meno voce 65</t>
  </si>
  <si>
    <t>RISULTATO D'ESERCIZIO DA SIS</t>
  </si>
  <si>
    <t>RIEPILOGO</t>
  </si>
  <si>
    <t>Quota FSN lorda</t>
  </si>
  <si>
    <t>di cui storno di quota di contributo da FSR  in conto esercizio a contributo in c/capitale utilizzata per immobilizzazioni</t>
  </si>
  <si>
    <t>Quota FSN netto storno di quota di contributo da FSR  in conto esercizio a contributo in c/capitale utilizzata per immobilizzazioni</t>
  </si>
  <si>
    <t>STP</t>
  </si>
  <si>
    <t xml:space="preserve">Altri Contributi da Regione </t>
  </si>
  <si>
    <t xml:space="preserve">Totale contributi regionali </t>
  </si>
  <si>
    <t xml:space="preserve">Altri Contributi da altri enti pubblici </t>
  </si>
  <si>
    <t>Contributi da privati</t>
  </si>
  <si>
    <t>Totale contributi in c/esercizio</t>
  </si>
  <si>
    <t>Ricavi per prestazioni</t>
  </si>
  <si>
    <t>Recuperi e rimborsi</t>
  </si>
  <si>
    <t>Ticket</t>
  </si>
  <si>
    <t>Ricavi vari</t>
  </si>
  <si>
    <t>Ricavi intramoenia</t>
  </si>
  <si>
    <t>Totale ricavi gestione ordinaria</t>
  </si>
  <si>
    <t>Acquisti e manutenzioni</t>
  </si>
  <si>
    <t>Assistenza sanitaria di base</t>
  </si>
  <si>
    <t>Farmaceutica</t>
  </si>
  <si>
    <t>Specialistica</t>
  </si>
  <si>
    <t>Riabilitativa</t>
  </si>
  <si>
    <t>Integrativa</t>
  </si>
  <si>
    <t>soluzioni per dialisi con AIC</t>
  </si>
  <si>
    <t>118, emergenza sanitaria</t>
  </si>
  <si>
    <t>B0560</t>
  </si>
  <si>
    <t>B.2.11.2)  trasporti sanitari per l'urgenza</t>
  </si>
  <si>
    <t>Assistenza per trasporti sanitari per l'urgenza.</t>
  </si>
  <si>
    <t>B0570</t>
  </si>
  <si>
    <t>B.2.11.3)  altro</t>
  </si>
  <si>
    <t>Spese personale tirocinante eo borsista compresi oneri riflessi</t>
  </si>
  <si>
    <t>Spese personale religioso convenzionato compresi oneri riflessi</t>
  </si>
  <si>
    <t>Spese per assegni di studio</t>
  </si>
  <si>
    <t>Costo per prestazioni di lavoro coordinate e continuative sanitarie</t>
  </si>
  <si>
    <t>Prestazioni sanitarie di erogatori - Aziende sanitarie regionali USL</t>
  </si>
  <si>
    <t>Prestazioni sanitarie di erogatori - Aziende sanitarie extra regionali</t>
  </si>
  <si>
    <t>Prestazioni sanitarie di erogatori Aziende ospedaliere regionali</t>
  </si>
  <si>
    <t>Assistenza  prestazione diagnostica strumentale per degenti</t>
  </si>
  <si>
    <t>Assistenza  prestazione diagnostica strumentale RMN per degenti</t>
  </si>
  <si>
    <t>Prestazioni sanitarie di erogatori presidi ospedalieri ex articoli 41-42-43 L.833/78</t>
  </si>
  <si>
    <t>Costo per acquisti di assistenza sanitaria infermieristica da cooperative</t>
  </si>
  <si>
    <t>Prestazioni sanitarie (non finali da privati)</t>
  </si>
  <si>
    <t>Consulenze sanitarie di personale da ASR piemontesi</t>
  </si>
  <si>
    <t>Consulenze non sanitarie di personale da ASR piemontesi</t>
  </si>
  <si>
    <t>Servizi sanitari per assistenza ospedaliera da IRCCS Privati e Policlinici privati</t>
  </si>
  <si>
    <t xml:space="preserve"> Altre collaborazioni e prestazioni di lavoro -area sanitaria </t>
  </si>
  <si>
    <t xml:space="preserve">Acquisto prestazioni trasporto sanitari da pubblico con addebito diretto (Asl-AO, IRCCS, Policlinici della Regione) </t>
  </si>
  <si>
    <t xml:space="preserve">Prestazioni sanitarie ospedaliere di erogatori pubblico-privato in società miste </t>
  </si>
  <si>
    <t>Altra assistenza</t>
  </si>
  <si>
    <t>Altri servizi</t>
  </si>
  <si>
    <t>Godimento di beni e servizi</t>
  </si>
  <si>
    <t>Personale dipendente</t>
  </si>
  <si>
    <t>Spese amministrative e generali</t>
  </si>
  <si>
    <t>Servizi appaltati</t>
  </si>
  <si>
    <t>Accantonamenti</t>
  </si>
  <si>
    <t>Imposte e tasse</t>
  </si>
  <si>
    <t>Oneri finanziari</t>
  </si>
  <si>
    <t>Variazione delle rimanenze</t>
  </si>
  <si>
    <t>Compartecipazioni personale intramoenia</t>
  </si>
  <si>
    <t>Totale costi gestione ordinaria</t>
  </si>
  <si>
    <t>Risultato gestione ordinaria</t>
  </si>
  <si>
    <t>Ricavi straordinari</t>
  </si>
  <si>
    <t>Costi straordinari</t>
  </si>
  <si>
    <t>Mobilità attiva extra</t>
  </si>
  <si>
    <t>Mobilità passiva extra</t>
  </si>
  <si>
    <t>Mobilità attiva INTRA</t>
  </si>
  <si>
    <t>Mobilità passiva intra</t>
  </si>
  <si>
    <t>Costi capitalizzati E Rivalutazioni</t>
  </si>
  <si>
    <t>Ammortamenti</t>
  </si>
  <si>
    <t>Svalutazioni</t>
  </si>
  <si>
    <t>Risultato di gestione</t>
  </si>
  <si>
    <t>saldo ferie e straordinari maturati ma non goduti</t>
  </si>
  <si>
    <t xml:space="preserve">Risultato differenziale </t>
  </si>
  <si>
    <t>Dettaglio di alcune macro voci di costo-ricavo:</t>
  </si>
  <si>
    <t>Acquisti e manutenzioni +/- rimanenze</t>
  </si>
  <si>
    <t>Voce</t>
  </si>
  <si>
    <t>Importo</t>
  </si>
  <si>
    <t>B0010 - B0150</t>
  </si>
  <si>
    <t xml:space="preserve">ACQUISTI DI ESERCIZIO </t>
  </si>
  <si>
    <t>B0010</t>
  </si>
  <si>
    <t>B.1)  Acquisti di beni</t>
  </si>
  <si>
    <t>B0020</t>
  </si>
  <si>
    <t xml:space="preserve">B.1.a)  Prodotti farmaceutici </t>
  </si>
  <si>
    <t>Soluzioni fisiologiche ed altre specialita non medicinali</t>
  </si>
  <si>
    <t>Soluzioni fisiologiche ed altre specialistiche non medicinali</t>
  </si>
  <si>
    <t>Prodotti farmaceutici in distribuzione diretta di assistenza farmaceutica - resi</t>
  </si>
  <si>
    <t>costo dei prodotti farmaceutici PHT  acquistati dalla ASL capofila per loro conto e riaddebitati</t>
  </si>
  <si>
    <t>B0030</t>
  </si>
  <si>
    <t>B.1.b)  Emoderivati e prodotti dietetici</t>
  </si>
  <si>
    <t>acquisto di beni per assistenza integrativa compresa nei LEA (non compresa DM 332/1999)</t>
  </si>
  <si>
    <t>acquisto di beni per assistenza integrativa NON compresa nei LEA (non compresa DM 332/1999)</t>
  </si>
  <si>
    <t>acquisto di beni per assistenza protesica ex DM 332/1999</t>
  </si>
  <si>
    <t>B0090</t>
  </si>
  <si>
    <t>B.1.h)  Prodotti farmaceutici per uso veterinario</t>
  </si>
  <si>
    <t>B0100</t>
  </si>
  <si>
    <t>B.1.i)  Materiali chirurgici, sanitari e diagnostici per uso veterinario</t>
  </si>
  <si>
    <t>Materiali chirurgici, sanitario e diagnostico per uso veterinario</t>
  </si>
  <si>
    <t>B0110</t>
  </si>
  <si>
    <t>B.1.j)  Prodotti alimentari</t>
  </si>
  <si>
    <t>Prodotti alimentari per degenti</t>
  </si>
  <si>
    <t>Prodotti alimentari per mensa dipendenti</t>
  </si>
  <si>
    <t>B0120</t>
  </si>
  <si>
    <t>B.1.k)  Materiali di guardaroba, di pulizia e di convivenza in genere</t>
  </si>
  <si>
    <t>Materiali di guardaroba</t>
  </si>
  <si>
    <t>Materiali di pulizia e lavanderia</t>
  </si>
  <si>
    <t>Materiali di convivenza in genere</t>
  </si>
  <si>
    <t>Materiale pulizia e lavanderia</t>
  </si>
  <si>
    <t>B0130</t>
  </si>
  <si>
    <t>B.1.l)  Combustibili, carburanti e lubrificanti</t>
  </si>
  <si>
    <t>Combustibili ad uso riscandamento e cucine</t>
  </si>
  <si>
    <t>Carburanti e lubrificanti ad uso trasporto</t>
  </si>
  <si>
    <t>Combustibili ad uso riscaldamento e cucine</t>
  </si>
  <si>
    <t>B0140</t>
  </si>
  <si>
    <t>B.1.m)  Supporti informatici e cancelleria</t>
  </si>
  <si>
    <t>Cancelleria e stampati</t>
  </si>
  <si>
    <t>Supporti meccanografici</t>
  </si>
  <si>
    <t>B0200</t>
  </si>
  <si>
    <t>B.1.o)  Altro</t>
  </si>
  <si>
    <t>Altri beni non sanitari</t>
  </si>
  <si>
    <t>Beni non sanitari da Asl-AO, IRCCS, Policlinici della Regione</t>
  </si>
  <si>
    <t>B0700+B0150</t>
  </si>
  <si>
    <t xml:space="preserve">MANUTENZIONI E RIPARAZIONI </t>
  </si>
  <si>
    <t>B0700</t>
  </si>
  <si>
    <t>B.3)  Manutenzione e riparazione (ordinaria esternalizzata)</t>
  </si>
  <si>
    <t>B0710</t>
  </si>
  <si>
    <t>B.3.a)  - agli immobili e loro pertinenze</t>
  </si>
  <si>
    <t>Manutenzione ordinaria in appalto ad immobili e loro pertinenze</t>
  </si>
  <si>
    <t>B0720</t>
  </si>
  <si>
    <t>B.3.b)  - ai mobili e macchine</t>
  </si>
  <si>
    <t>Manutenzione in appalto mobili e attrezzature tecnico - economali</t>
  </si>
  <si>
    <t>Manutenzione software</t>
  </si>
  <si>
    <t>B0730</t>
  </si>
  <si>
    <t>B.3.c)  - alle attrezzature tecnico-scientifico sanitarie</t>
  </si>
  <si>
    <t>Manutenzione ordinaria in appalto attrezzature tecnico scientifiche sanitarie</t>
  </si>
  <si>
    <t>B0740</t>
  </si>
  <si>
    <t>B.3.d)  - per la manut. di automezzi (sanitari e non)</t>
  </si>
  <si>
    <t>Manutenzione in appalto automezzi</t>
  </si>
  <si>
    <t>Altre manutenzioni e riparazioni</t>
  </si>
  <si>
    <t>Manutenzioni e riparazioni da Asl-AO, IRCCS, Policlinici della Regione</t>
  </si>
  <si>
    <t>B0150</t>
  </si>
  <si>
    <t>B.1.n)  Materiale per la manutenzione di -</t>
  </si>
  <si>
    <t>B0160</t>
  </si>
  <si>
    <t>B.1.n.1)  - immobili e loro pertinenze</t>
  </si>
  <si>
    <t>Materiale per manutenzione immobili</t>
  </si>
  <si>
    <t>Materiale per riparazioni</t>
  </si>
  <si>
    <t>B0170</t>
  </si>
  <si>
    <t>B.1.n.2)  - mobili e macchine</t>
  </si>
  <si>
    <t>Materiali per manutenzione di altre attrezzature tecnico - economali</t>
  </si>
  <si>
    <t>Materiali per manutenzione di altre attrezzature tecnico - economali (resi)</t>
  </si>
  <si>
    <t>B0180</t>
  </si>
  <si>
    <t>B.1.n.3)  - attrezzature tecnico scientifiche sanitarie</t>
  </si>
  <si>
    <t>Materiale per manutenzione di attrezzature sanitarie</t>
  </si>
  <si>
    <t>B0190</t>
  </si>
  <si>
    <t>B.1.n.4)  - automezzi (sanitari e non)</t>
  </si>
  <si>
    <t>Materiali per manutenzione di automezzi</t>
  </si>
  <si>
    <t>Materiali per manutenzione di automezzi (resi)</t>
  </si>
  <si>
    <t>B0221</t>
  </si>
  <si>
    <t>ASSISTENZA SANITARIA DI BASE</t>
  </si>
  <si>
    <t>Convenzioni con i medici di medicina generale</t>
  </si>
  <si>
    <t>Convenzioni con i pediatri di libera scelta</t>
  </si>
  <si>
    <t>Convenzioni con i medici di guardia medica</t>
  </si>
  <si>
    <t>Altre convenzioni di medicina di base (es. medici 118-emergenza)</t>
  </si>
  <si>
    <t>Costi per integrativo regionale convenzione medici di base</t>
  </si>
  <si>
    <t>Costi per integrativo regionale convenzione medici pediatrici di libera scelta</t>
  </si>
  <si>
    <t xml:space="preserve">Costi per integrativo regionale convenzione medici guardia medica </t>
  </si>
  <si>
    <t xml:space="preserve">Costi per integrativo regionale convenzione medici servizio emergenza 118 </t>
  </si>
  <si>
    <t>Manutenzione ordinaria in appalto per impianti specifici sanitari-</t>
  </si>
  <si>
    <t>Costo personale non Dirigente ruolo amministrativo-con oneri sociali-comandato presso altre ASR piemontesi</t>
  </si>
  <si>
    <t>(B0840+B0670+B0680)</t>
  </si>
  <si>
    <t>SPESE AMMINISTRATIVE E GENERALI</t>
  </si>
  <si>
    <t>B0840</t>
  </si>
  <si>
    <t>B.9)   Oneri di gestione</t>
  </si>
  <si>
    <t>B0850</t>
  </si>
  <si>
    <t>B.9.a)  Indennita, rimborso spese e oneri sociali per i membri degli Organi Direttivi</t>
  </si>
  <si>
    <t>Indennita e rimborso spese al direttore generale</t>
  </si>
  <si>
    <t>Competenze e rimborsi spese al direttore amministrativo</t>
  </si>
  <si>
    <t>Competenze e rimborsi spese al direttore sanitario</t>
  </si>
  <si>
    <t>Indennita e rimborso spese conferenze sindaci</t>
  </si>
  <si>
    <t>Indennita e rimborso spese a componenti altri organi collegiali</t>
  </si>
  <si>
    <t>Spese di funzionamento per commissione medica locale</t>
  </si>
  <si>
    <t>B0860</t>
  </si>
  <si>
    <t>B.9.b)  Premi di assicurazione</t>
  </si>
  <si>
    <t>Assicurazioni:per responsabilità civile verso terzi</t>
  </si>
  <si>
    <t>Assicurazioni:per rischi su immobili</t>
  </si>
  <si>
    <t>Assicurazioni:altri premi di assicurazione</t>
  </si>
  <si>
    <t>Quota partecipazione fondo regionale assicurazioni responsabilità civile</t>
  </si>
  <si>
    <t>B0861</t>
  </si>
  <si>
    <t>B.9.c)  Spese legali</t>
  </si>
  <si>
    <t>Spese legali</t>
  </si>
  <si>
    <t>B0870</t>
  </si>
  <si>
    <t>B.9.d)  Altro</t>
  </si>
  <si>
    <t>Spese di rappresentanza</t>
  </si>
  <si>
    <t>Oneri per personale in quiescenza</t>
  </si>
  <si>
    <t>Acquisti e manutenzioni +/- rimanenze al netto beni integrativa e protesica</t>
  </si>
  <si>
    <t>Acquisti e manutenzioni - farmaci</t>
  </si>
  <si>
    <t>Farmaci</t>
  </si>
  <si>
    <t>Di cui farmaci per distribuzione diretta</t>
  </si>
  <si>
    <t>Farmaceutica convenzionata + farmaci distribuzione diretta</t>
  </si>
  <si>
    <t>Convenz.ni uniche medicina generale. Escluso medici conv. 118</t>
  </si>
  <si>
    <t>costo medici convenzionati 118 -emergenza-</t>
  </si>
  <si>
    <t>Specialistica - escluso costo medici spec.int "Sumai"</t>
  </si>
  <si>
    <t>costo medici spec.int "Sumai"</t>
  </si>
  <si>
    <t>Acquisto beni servizi noleggio integrativa protesica</t>
  </si>
  <si>
    <t>Personale ruolo sanitario (compreso interinale ed universitario)</t>
  </si>
  <si>
    <t xml:space="preserve">Personale ruolo professionale  (compreso interinale) </t>
  </si>
  <si>
    <t xml:space="preserve">Personale ruolo tecnico  (compreso interinale) </t>
  </si>
  <si>
    <t xml:space="preserve">Personale ruolo amministrativo (compreso interinale) </t>
  </si>
  <si>
    <t>Saldo mobilità interregionale (mobilità attiva-passiva)</t>
  </si>
  <si>
    <t>Saldo mobilità intraregionale (mobilità attiva-passiva)</t>
  </si>
  <si>
    <t xml:space="preserve">Altra assistenza meno rimborsi..trasferim. </t>
  </si>
  <si>
    <t xml:space="preserve">rimborsi..trasferimenti </t>
  </si>
  <si>
    <t xml:space="preserve">Prodotti farmaceutici acquistati e distribuiti per conto </t>
  </si>
  <si>
    <t>Prodotti farmaceutici di tipo "H" a distribuzione  diretta - resi</t>
  </si>
  <si>
    <t xml:space="preserve">Prodotti farmaceutici acquistati e distribuiti per conto  </t>
  </si>
  <si>
    <t xml:space="preserve">Ossigeno (ospedaliero e domiciliare) ed altri gas medicinali </t>
  </si>
  <si>
    <t xml:space="preserve">Prodotti farmaceutici di tipo "H" a distribuzione  diretta </t>
  </si>
  <si>
    <t>Assistenza di ricovero presso case di cura accreditate per propri assistiti</t>
  </si>
  <si>
    <t>Assistenza di ricovero presso case di cura accreditate per assistiti altre AASSLL piemontesi</t>
  </si>
  <si>
    <t>Assistenza di ricovero presso case di cura accreditate per assistiti altre AASSLL extra-regione</t>
  </si>
  <si>
    <t>Costi per prestazioni ospedaliere da strutture accreditate dalle Asl per i propri residenti - parificazione ai contratti siglati</t>
  </si>
  <si>
    <t>di cui presidi ex art.41-42-43 L.833/1978</t>
  </si>
  <si>
    <t>Farmaci (tracciato F) di Istituti ex art. 41-42-43 propri residenti</t>
  </si>
  <si>
    <t>Farmaci (tracciato F) di Istituti ex art. 41-42-43 residenti altre asl piemontesi</t>
  </si>
  <si>
    <t>Farmaci (tracciato F) di Istituti ex art. 41-42-43 residenti asl altre regioni</t>
  </si>
  <si>
    <t>Assistenza ospedaliera di Istituti ex art. 41-42-43 propri residenti</t>
  </si>
  <si>
    <t>Assistenza ospedaliera di Istituti ex art. 41-42-43  residenti altre asl piemontesi</t>
  </si>
  <si>
    <t>Assistenza ospedaliera di Istituti ex art. 41-42-43  residenti asl altre regioni</t>
  </si>
  <si>
    <t>Costo per oneri struttura DEA budget presidi ex art.41-42-43 (asl stipulatarie accordi quadro)</t>
  </si>
  <si>
    <t>Costo per maggiorazione tariffaria -budget presidi ex art.41-42-43 L.833/1978 -finanziam.specifico-</t>
  </si>
  <si>
    <t>Acquisti servizi sanitari per assistenza ospedaliera  da pubblico (altri soggetti pubbl. della Regione)</t>
  </si>
  <si>
    <t>(B0452+B0460+B0480)</t>
  </si>
  <si>
    <t>Costi esercizi pregressi arretrati medici di base a questi assimilabili</t>
  </si>
  <si>
    <t>Perdite su crediti</t>
  </si>
  <si>
    <t>Oneri per differenze da conversione in Euro</t>
  </si>
  <si>
    <t>Altre sopravvenienze passive (escluse le insussistenze)</t>
  </si>
  <si>
    <t>Costi esercizi pregressi arretrati contrattuali ruolo sanitario-dirigenza</t>
  </si>
  <si>
    <t>Costi esercizi pregressi arretrati contrattuali ruolo professionale-dirigenza</t>
  </si>
  <si>
    <t>Costi esercizi pregressi arretrati contrattuali ruolo tecnico-dirigenza</t>
  </si>
  <si>
    <t>Costi esercizi pregressi arretrati contrattuali ruolo amministrativo-dirigenza</t>
  </si>
  <si>
    <t>Costi esercizi pregressi arretrati contrattuali ruolo sanitario - personale non dirigente</t>
  </si>
  <si>
    <t>Costi per prestazioni da altri erogatori pubblici (Istituto Zooprofilattico...)</t>
  </si>
  <si>
    <t xml:space="preserve"> IRAP relativa ad attività commerciali</t>
  </si>
  <si>
    <t>Y0020</t>
  </si>
  <si>
    <t>Imposte, tasse, tributi a carico dell'azienda</t>
  </si>
  <si>
    <t>Imposte tasse tributi a carico delle aziende Sanitarie</t>
  </si>
  <si>
    <t>Imposte su redditi differiti</t>
  </si>
  <si>
    <t xml:space="preserve"> IRES su attività istituzionale</t>
  </si>
  <si>
    <t xml:space="preserve"> IRES su attività commerciale</t>
  </si>
  <si>
    <t>Y0030</t>
  </si>
  <si>
    <t>Accantonamento imposte</t>
  </si>
  <si>
    <t>Accantonamenti per imposte</t>
  </si>
  <si>
    <t>C0060+C0100</t>
  </si>
  <si>
    <t>ONERI FINANZIARI</t>
  </si>
  <si>
    <t>C0060</t>
  </si>
  <si>
    <t>C.3)  Interessi passivi</t>
  </si>
  <si>
    <t>C0070</t>
  </si>
  <si>
    <t>C.3.a)  per anticipazioni di tesoreria</t>
  </si>
  <si>
    <t>Interessi passivi per anticipazioni di tesoreria</t>
  </si>
  <si>
    <t>Interessi passivi per anticipazioni straordinarie tesoreria</t>
  </si>
  <si>
    <t>C0080</t>
  </si>
  <si>
    <t>C.3.b)  su mutui</t>
  </si>
  <si>
    <t>Interessi passivi su altre forme di credito art 3 comma 5 dl 502</t>
  </si>
  <si>
    <t>C0090</t>
  </si>
  <si>
    <t>C.3.c)  altri interessi passivi</t>
  </si>
  <si>
    <t>Interessi passivi ad enti settore statale</t>
  </si>
  <si>
    <t>Interessi passivi ad enti settore pubblico allargato</t>
  </si>
  <si>
    <t>Interessi moratori</t>
  </si>
  <si>
    <t>Altri interessi passivi</t>
  </si>
  <si>
    <t>C0100</t>
  </si>
  <si>
    <t>C.4)  Altri oneri</t>
  </si>
  <si>
    <t>Rivalutazione monetaria (costo di revisione contratti)</t>
  </si>
  <si>
    <t>Altri oneri finanziari</t>
  </si>
  <si>
    <t>B0940</t>
  </si>
  <si>
    <t>VARIAZIONE DELLE RIMANENZE</t>
  </si>
  <si>
    <t>B0950</t>
  </si>
  <si>
    <t>B.14.a) sanitarie</t>
  </si>
  <si>
    <t>Insussistenze passive v/terzi relative alla mobilità extraregionale</t>
  </si>
  <si>
    <t>Voce di CE nuova aggregazione</t>
  </si>
  <si>
    <t>Quota FSN</t>
  </si>
  <si>
    <t>Dettaglio di alcune macro voci di costo - ricavo:</t>
  </si>
  <si>
    <t>importo</t>
  </si>
  <si>
    <t>Diritti di brevetto ed utilizzazione opere d'ingegno -ammortamento per investimenti non finanziati da contributi c/capitale (liberalità, alienazioni)</t>
  </si>
  <si>
    <t>Spese incrementative beni di terzi-ammortamento per investimenti non finanziati da contributi c/capitale (liberalità, alienazioni)</t>
  </si>
  <si>
    <t>Altre immobilizazzioni immateriali -ammortamento per investimenti non finanziati da contributi c/capitale (liberalità, alienazioni)</t>
  </si>
  <si>
    <t>B0890</t>
  </si>
  <si>
    <t>AMMORTAMENTO DEI FABBRICATI</t>
  </si>
  <si>
    <t>B0900</t>
  </si>
  <si>
    <t>B.11.a) disponibili</t>
  </si>
  <si>
    <t xml:space="preserve">Fabbricati disponibili -ammortamento </t>
  </si>
  <si>
    <t>B0910</t>
  </si>
  <si>
    <t>B.11.b) indisponibili</t>
  </si>
  <si>
    <t>Fabbricati</t>
  </si>
  <si>
    <t>Trasf. alla Regione della quota del 70% conto 4 50 02 36 (D.Interm. 21/01/1999)</t>
  </si>
  <si>
    <t>Trasferimento della quota del 20% alla Regione di cui al D.Lgs.123/99 (attività produzione alimenti animali additivati)</t>
  </si>
  <si>
    <t>Indennizzi L.210/92 e L.238/99 (danni per vaccinazioni, trasfusioni..)</t>
  </si>
  <si>
    <t>Trasferimento alla Regione di cui L.r. 22 luglio 2002 n.17, articolo 2 c.2</t>
  </si>
  <si>
    <t>Trasferimento ad altre istituzioni pubbliche (finanziamento attività prevenzione- personale sanitario istituti penitenziari..)</t>
  </si>
  <si>
    <t>Contributi per Agenzie Regionali</t>
  </si>
  <si>
    <t>Rimborsi, assegni e contributi v/Asl-Ao-Irccs-Policlinici della Regione</t>
  </si>
  <si>
    <t xml:space="preserve"> Rimborsi, assegni e contributi verso altri Enti Pubblici</t>
  </si>
  <si>
    <t>Altri rimborsi, assegni e contributi verso privati</t>
  </si>
  <si>
    <t>Rimborsi spese viaggio e missioni dipendenti</t>
  </si>
  <si>
    <t>(B0510+B0540+B0580)</t>
  </si>
  <si>
    <t>ALTRI SERVIZI</t>
  </si>
  <si>
    <t>B0510</t>
  </si>
  <si>
    <t>B.2.10)  Consulenze</t>
  </si>
  <si>
    <t>B0520</t>
  </si>
  <si>
    <t>B.2.10.1)  sanitarie</t>
  </si>
  <si>
    <t>Consulenze sanitarie</t>
  </si>
  <si>
    <t>B0530</t>
  </si>
  <si>
    <t>B.2.10.2)  non sanitarie</t>
  </si>
  <si>
    <t>Consulenze amministrative</t>
  </si>
  <si>
    <t>Consulenza tecniche</t>
  </si>
  <si>
    <t>Consulenze non sanitarie  da Terzi - Altri enti pubblici</t>
  </si>
  <si>
    <t>B0540</t>
  </si>
  <si>
    <t>B.2.11)  Altri servizi sanitari</t>
  </si>
  <si>
    <t>B0550</t>
  </si>
  <si>
    <t>B.2.11.1)  trasporti sanitari per l'emergenza</t>
  </si>
  <si>
    <t>Ricavi erogazione diretta farmaci (file F) per riaddebiti acquisti da presidi ex art.41-42-43  per Regione (stranieri e STP)</t>
  </si>
  <si>
    <t>Ricavi erogazione prestazioni ospedaliere produzione propria per Regione (stranieri e STP)</t>
  </si>
  <si>
    <t>Ricavi erogazione prestazioni specialistiche produzione propria  per Regione (stranieri e STP)</t>
  </si>
  <si>
    <t>Ricavi erogazione diretta farmaci (file F) produzione propria per Regione (stranieri e STP)</t>
  </si>
  <si>
    <t>modello 10:voce 3 +voce 3b</t>
  </si>
  <si>
    <t>Contributi indistinti Regione</t>
  </si>
  <si>
    <t>a.1) Contributi in c/esercizio indistinti dalla regione (FSR)</t>
  </si>
  <si>
    <t>Maggiorazione tariffaria presidi ex art. 41/42/43 L 833/78</t>
  </si>
  <si>
    <t>Contributi in conto esercizio quota capitaria asl</t>
  </si>
  <si>
    <t>Contributi regionali in c/esercizio per costi strutturali più sedi-specializzazioni</t>
  </si>
  <si>
    <t>Contributi regionali in c/esercizio differenza maggiorazione tariffaria produzione diretta</t>
  </si>
  <si>
    <t>Contributi in conto esercizio fondo riequilibrio ASR</t>
  </si>
  <si>
    <t>Contributi in conto esercizio finanziamento DEA presidi ospedalieri asl</t>
  </si>
  <si>
    <t>Contributi in conto esercizio fondo riequilibrio costi gestionali aziende ospedaliere</t>
  </si>
  <si>
    <t>Contributi in conto esercizio finanziamento DEA aziende ospedaliere</t>
  </si>
  <si>
    <t>Contributi in conto esercizio insegnamento università aziende ospedaliere</t>
  </si>
  <si>
    <t>Contributi regionali in c/esercizio ospedalizzazione domiciliare</t>
  </si>
  <si>
    <t>Contributi regionali in c/esercizio per assistenza specialistica non tariffata</t>
  </si>
  <si>
    <t>Contributi regionali in c/esercizio per funzione centro multizonale epidemiologia</t>
  </si>
  <si>
    <t xml:space="preserve">Contributi regionali in c/esercizio per funzione  coordinamento prevenzione individuale </t>
  </si>
  <si>
    <t>Contributi in conto esercizio per integrazione risorse per anticipato ripiano disavanzo 2005</t>
  </si>
  <si>
    <t>Contributi per Integrazione quota FSR indistinto</t>
  </si>
  <si>
    <t>3B</t>
  </si>
  <si>
    <t>a.5) Contributi regionali oneri contrattuali</t>
  </si>
  <si>
    <t>Finanziamento per oneri contratto di lavoro</t>
  </si>
  <si>
    <t>modello 10:voce 4+voce 5</t>
  </si>
  <si>
    <t>Altri contributi dalla Regione</t>
  </si>
  <si>
    <t xml:space="preserve">Prestazioni sanitarie specialistiche di erogatori pubblico-privato in società partecipate </t>
  </si>
  <si>
    <t>Altre prestazioni sanitarie di erogatori pubblico-privato in società partecipate</t>
  </si>
  <si>
    <t>B0580</t>
  </si>
  <si>
    <t>B.2.12)  Formazione (terziarizzata e non)</t>
  </si>
  <si>
    <t>Servizi presso terzi per iniziative di educazione sanitaria</t>
  </si>
  <si>
    <t>Indennita attività docenza per corsi di aggiornamento</t>
  </si>
  <si>
    <t>Servizi presso terzi formazione qualificazione del personale</t>
  </si>
  <si>
    <t>Servizi presso terzi per formazione di terzi (scuole infermieri professionali ed altro.)</t>
  </si>
  <si>
    <t>Servizi presso terzi per ricerca scientifica</t>
  </si>
  <si>
    <t>Altri costi</t>
  </si>
  <si>
    <t>Prestazioni di prevenzione da Aziende sanitarie regionali</t>
  </si>
  <si>
    <t>Prestazioni di prevenzione da Aziende sanitarie extra regionali</t>
  </si>
  <si>
    <t>Costo per assistenza residenziale riabilitativa fornita da aziende sanitarie</t>
  </si>
  <si>
    <t>Costo per altra assistenza residenziale, anziani e altri soggetti fornita da aziende sanitarie regionali</t>
  </si>
  <si>
    <t>Costo per assistenza residenziale riabilitativa fornita da altri soggetti pubblici extra Regione</t>
  </si>
  <si>
    <t>Costo per altra assistenza residenziale, anziani e altri soggetti fornita da altri soggetti pubblici extra Regione</t>
  </si>
  <si>
    <t>Costo per assistenza semiresidenziale e territoriale riabilitativa fornita da aziende sanitarie regionali</t>
  </si>
  <si>
    <t>Costo per assistenza semiresidenziale e territoriale per anziani e altri soggetti, fornita da aziende sanitarie regionali</t>
  </si>
  <si>
    <t>Prodotti dietetici (e di nutrizione enterale)</t>
  </si>
  <si>
    <t>Prodotti dietetici (e di nutrizione enterale) - (resi)</t>
  </si>
  <si>
    <t>B0040</t>
  </si>
  <si>
    <t>Acquisto prestazioni con addebito diretto di psichiatria residenziale e semiresidenziale da pubblico (Asl-AO, IRCCS, Policlinici della Regione)</t>
  </si>
  <si>
    <t>B0750</t>
  </si>
  <si>
    <t>GODIMENTO DI BENI E SERVIZI</t>
  </si>
  <si>
    <t>B0760</t>
  </si>
  <si>
    <t>B.4.a)  Fitti reali</t>
  </si>
  <si>
    <t>Fitti reali</t>
  </si>
  <si>
    <t>B0770</t>
  </si>
  <si>
    <t>B.4.b)  Canoni di noleggio</t>
  </si>
  <si>
    <t>Canoni per centri elettrocontabili</t>
  </si>
  <si>
    <t>Canoni per beni strumentali non sanitari</t>
  </si>
  <si>
    <t>Canoni per beni strumentali sanitari</t>
  </si>
  <si>
    <t>Canoni per noleggio attrezzature per assistenza protesica</t>
  </si>
  <si>
    <t xml:space="preserve">Canoni per noleggio attrezzature per assistenza integrativa </t>
  </si>
  <si>
    <t>Canoni per noleggio attrezzature per assistenza integrativa extra LEA regionale</t>
  </si>
  <si>
    <t>B0780</t>
  </si>
  <si>
    <t>B.4.c)  Canoni di leasing operativo</t>
  </si>
  <si>
    <t>Leasing operativo attrezzature sanitarie</t>
  </si>
  <si>
    <t>Leasing operativo attrezzature non sanitarie</t>
  </si>
  <si>
    <t>B0781</t>
  </si>
  <si>
    <t>B.4.d)  Canoni di leasing finanziario</t>
  </si>
  <si>
    <t>B0790</t>
  </si>
  <si>
    <t>B.4.e)  Altro</t>
  </si>
  <si>
    <t>Locazioni e noleggi da Asl-Ao della Regione</t>
  </si>
  <si>
    <t>Canoni per progetti in concessione</t>
  </si>
  <si>
    <t>B0800</t>
  </si>
  <si>
    <t>PERSONALE RUOLO SANITARIO</t>
  </si>
  <si>
    <t>Costo per acquisti di prestazioni di lavoro interinale (temporaneo) sanitario</t>
  </si>
  <si>
    <t>Assistenza ospedaliera di Cliniche universitarie</t>
  </si>
  <si>
    <t>Costo personale Dirigente medici-veterinari -con oneri sociali-comandato presso altre ASR piemontesi</t>
  </si>
  <si>
    <t>Costo personale non Dirigente sanitario-con oneri sociali-comandato presso altre ASR piemontesi</t>
  </si>
  <si>
    <t>Costo altro personale Dirigente sanitario-con oneri sociali-comandato presso altre ASR piemontesi</t>
  </si>
  <si>
    <t>B0810</t>
  </si>
  <si>
    <t>PERSONALE RUOLO PROFESSIONALE</t>
  </si>
  <si>
    <t>Costo per acquisti di prestazioni di lavoro interinale (temporaneo) professionale</t>
  </si>
  <si>
    <t>Costo personale Dirigente ruolo professionale-con oneri sociali-comandato presso altre ASR piemontesi</t>
  </si>
  <si>
    <t>Costo personale non Dirigente ruolo professionale-con oneri sociali-comandato presso altre ASR piemontesi</t>
  </si>
  <si>
    <t>B0820</t>
  </si>
  <si>
    <t>PERSONALE RUOLO TECNICO</t>
  </si>
  <si>
    <t>Costo per acquisti di prestazioni di lavoro interinale (temporaneo) tecnico</t>
  </si>
  <si>
    <t>Costo personale Dirigente ruolo tecnico-con oneri sociali-comandato presso altre ASR piemontesi</t>
  </si>
  <si>
    <t>Costo personale non Dirigente ruolo tecnico-con oneri sociali-comandato presso altre ASR piemontesi</t>
  </si>
  <si>
    <t>B0830</t>
  </si>
  <si>
    <t>PERSONALE RUOLO AMMINISTRATIVO</t>
  </si>
  <si>
    <t>Cod. Regione</t>
  </si>
  <si>
    <t>report 1- ce na</t>
  </si>
  <si>
    <t>Scomposizione</t>
  </si>
  <si>
    <t>+</t>
  </si>
  <si>
    <t>-</t>
  </si>
  <si>
    <t>4 bis</t>
  </si>
  <si>
    <t>4 ter</t>
  </si>
  <si>
    <t>10 bis</t>
  </si>
  <si>
    <t>mob extra</t>
  </si>
  <si>
    <t>58 bis</t>
  </si>
  <si>
    <t>Diritti di brevetto ed utilizzazione opere d'ingegno</t>
  </si>
  <si>
    <t>Spese incrementative beni di terzi</t>
  </si>
  <si>
    <t>Altre immobilizazzioni immateriali</t>
  </si>
  <si>
    <t>Costi di impianti ed ampliamento -ammortamento per investimenti non finanziati da contributi c/capitale (liberalità, alienazioni)</t>
  </si>
  <si>
    <t>Costi di ricerca e di sviluppo -ammortamento ammortamento per investimenti non finanziati da contributi c/capitale (liberalità, alienazioni)</t>
  </si>
  <si>
    <t>Costo per acquisti di prestazioni di lavoro interinale (temporaneo) amministrativo</t>
  </si>
  <si>
    <t>Soluzioni fisiologiche e medicinali senza AIC</t>
  </si>
  <si>
    <t>Sangue ed emocomponenti</t>
  </si>
  <si>
    <t>Sangue ed emocomponenti acquisto da ASR Piemonte in compensazione</t>
  </si>
  <si>
    <t>Emoderivati</t>
  </si>
  <si>
    <t>Acquisto di emoderivati  da ASR Piemonte in compensazione</t>
  </si>
  <si>
    <t>Protesi- -dispositivi medici impiantabili attivi</t>
  </si>
  <si>
    <t>Prodotti chimici non IVD</t>
  </si>
  <si>
    <t>Manutenzione ordinaria in appalto per impianti generici -non sanitari-</t>
  </si>
  <si>
    <t>Competenze Fisse dirigenza medica-veterinaria a tempo indeterminato retribuzione posizione -struttura complessa (contenuto ex sottoconto 3100602)</t>
  </si>
  <si>
    <t>Competenze accessorie dirigenza medica-veterinaria a tempo indeterminato</t>
  </si>
  <si>
    <t>Incentivi dirigenza medica-veterinaria a tempo indeterminato (individuali-collettivi) (contenuto ex sottoconti 3100604-05)</t>
  </si>
  <si>
    <t>Indennità di esclusività per i dirigenti medici-veterinari a tempo indeterminato</t>
  </si>
  <si>
    <t>Competenze Fisse altra dirigenza sanitaria a tempo indeterminato (contenuto  ex sottoconto 3100601)</t>
  </si>
  <si>
    <t>Competenze Fisse altra dirigenza sanitaria a tempo indeterminato (retribuzione posizione aziendale-direzione struttura complessa..) (contenuto ex sottoconto 3100602)</t>
  </si>
  <si>
    <t>Competenze accessorie altra dirigenza sanitaria a tempo indeterminato</t>
  </si>
  <si>
    <t>Incentivi dirigenza altra dirigenza sanitaria a tempo indeterminato (individuali-collettivi) (contenuto ex sottoconti 3100604-05)</t>
  </si>
  <si>
    <t>Indennità di esclusività per altra dirigenza sanitaria a tempo indeterminato</t>
  </si>
  <si>
    <t>Oneri sociali a carico delle aziende sanitarie dirigenza medica-veterinaria a tempo indeterminato</t>
  </si>
  <si>
    <t>Oneri sociali a carico delle aziende sanitarie altra dirigenza sanitaria a tempo indeterminato</t>
  </si>
  <si>
    <t>Competenze fisse personale non dirigente a tempo indeterminato (contenuto  ex sottoconto 3100601)</t>
  </si>
  <si>
    <t>Altre competenze fisse personale non dirigente sanitario indennità posizione-altre indennità a tempo indeterminato (art.39 contratto 1999-contenuto ex sottoconto 3100602)</t>
  </si>
  <si>
    <t>Competenze accessorie personale non dirigente a tempo indeterminato</t>
  </si>
  <si>
    <t>Incentivi personale non dirigente a tempo indeterminato (contenuto ex sottoconti 3100604-05)</t>
  </si>
  <si>
    <t>Oneri sociali a carico delle aziende sanitarie personale non dirigente a tempo indeterminato</t>
  </si>
  <si>
    <t>Personale altra Dirigenza sanitaria a tempo indeterminato-con oneri sociali - ferie maturate ma non godute al 31.12.. (fine esercizio) a tempo indeterminato</t>
  </si>
  <si>
    <t>Personale non Dirigente sanitario a tempo indeterminato-con oneri sociali-  ferie e straordinari maturati ma non goduti al 31.12.. (fine esercizio)</t>
  </si>
  <si>
    <t>Personale Dirigenza medica/veterinaria a tempo indeterminato-con oneri sociali - ferie e straordinari (recuperi) maturati ma non godute al 31.12.. (fine esercizio)</t>
  </si>
  <si>
    <t>Personale altra Dirigenza sanitaria a tempo indeterminato -con oneri sociali - ferie maturate ma non godute al 01.01..(inizio esercizio)</t>
  </si>
  <si>
    <t>Personale non Dirigente sanitario a tempo indeterminato -con oneri sociali-  ferie e straordinari maturati ma non goduti al al 01.01..(inizio esercizio)</t>
  </si>
  <si>
    <t>Personale Dirigenza medica/veterinaria a tempo indeterminato -con oneri sociali -ferie e straordinari (recuperi) maturati ma non godute al 01.01..(inizio esercizio)</t>
  </si>
  <si>
    <t>Personale altra Dirigenza sanitaria a tempo determinato-con oneri sociali - ferie maturate ma non godute al 01.01..(inizio esercizio)</t>
  </si>
  <si>
    <t>Personale non Dirigente sanitario a tempo determinato-con oneri sociali-  ferie e straordinari maturati ma non goduti al al 01.01..(inizio esercizio)</t>
  </si>
  <si>
    <t>Prodotti farmaceutici in distribuzione diretta di assistenza farmaceutica - rimanenze iniziali</t>
  </si>
  <si>
    <t>Prodotti dietetici (e di nutrizione enterale) - rimanenze iniziali</t>
  </si>
  <si>
    <t>Prodotti farmaceutici in distribuzione diretta di assistenza farmaceutica - rimanenze finali</t>
  </si>
  <si>
    <t>Prodotti dietetici (e di nutrizione enterale) - rimanenze finali</t>
  </si>
  <si>
    <t>rimanenze iniziali di beni per assistenza integrativa NON compresa nei LEA (non compresa DM 332/1999)</t>
  </si>
  <si>
    <t>rimanenze iniziali per assistenza protesica ex DM 332/1999</t>
  </si>
  <si>
    <t>rimanenze finali di beni per assistenza integrativa compresa nei LEA (non compresa DM 332/1999)</t>
  </si>
  <si>
    <t>Acquisto prestazioni di psichiatria residenziale e semiresidenziale da pubblico (altri soggetti pubbl. della Regione)</t>
  </si>
  <si>
    <t>Acquisto prestazioni di psichiatria residenziale e semiresidenziale da pubblico (extra Regione) - non soggette a compensazione</t>
  </si>
  <si>
    <t>B0460</t>
  </si>
  <si>
    <t>B.2.7.4)  - da privato</t>
  </si>
  <si>
    <t>Assistenza termale</t>
  </si>
  <si>
    <t>Acquisto prestazioni termali in convenzione da privato  per cittadini non residenti - extraregione (mobilità attiva in compensazione)</t>
  </si>
  <si>
    <t>acquisto di prestazioni di assistenza residenziale, semiresidenziale e territoriale per anziani da soggetti privati</t>
  </si>
  <si>
    <t>acquisto di prestazioni di assistenza residenziale, semiresidenziale e  territoriale per dipendenze</t>
  </si>
  <si>
    <t>assistenza residenziale, semiresidenziale e territoriale da soggetti privati per minori a rischio, donne, coppie e famiglie..</t>
  </si>
  <si>
    <t>assistenza residenziale e semiresidenziale da soggetti privati per malati terminali</t>
  </si>
  <si>
    <t>assistenza territoriale, semiresidenziale.. da privati a favore di soggetti affetti da HIV</t>
  </si>
  <si>
    <t>altra assistenza residenziale, semiresidenziale e territoriale da privati</t>
  </si>
  <si>
    <t>B0480</t>
  </si>
  <si>
    <t>B.2.9)   Rimborsi, assegni e contributi</t>
  </si>
  <si>
    <t>B0490</t>
  </si>
  <si>
    <t>B.2.9.1)  contributi ad associazioni di volontariato</t>
  </si>
  <si>
    <t>Contributi associazioni volontariato</t>
  </si>
  <si>
    <t>B0500</t>
  </si>
  <si>
    <t>B.2.9.2)  altro</t>
  </si>
  <si>
    <t>Rimborsi agli assistiti assistenza sanitaria</t>
  </si>
  <si>
    <t>Contributi assegni sussidi per assistenza sanitaria</t>
  </si>
  <si>
    <t>Carta dei servizi - rimborsi agli utenti</t>
  </si>
  <si>
    <t>Rimborsi agli assistiti per ricoveri in Italia</t>
  </si>
  <si>
    <t>Rimborsi agli assistiti per ricoveri all'estero</t>
  </si>
  <si>
    <t>Trasferimento allo stato dl 5192 2%  dei conti 4 50 02 37 e 4 50 02 38 e 4 50 02 39</t>
  </si>
  <si>
    <t>Trasferimento ad istituti zooprofilattici 4%  dei conti 4 50 02 37 e 4 50 02 38 e 4 50 02 39</t>
  </si>
  <si>
    <t>Trasferimento alla regione decreto leg.vo 75894</t>
  </si>
  <si>
    <t>Ammende D.Lgs.626/94</t>
  </si>
  <si>
    <t>Trasf.alla Regione D-Lgs 432/98 art.5 (3,5% dei c/4500228/29)</t>
  </si>
  <si>
    <t>Trasf.ai Laboratori Nazionali di riferimento. D.Lgs.432/98 (0,5% dei c/ 4500228/29)</t>
  </si>
  <si>
    <t>Sopravvenienze passive v/terzi relative all'acquisto di beni e servizi</t>
  </si>
  <si>
    <t>Insussistenze passive v/terzi relative al personale</t>
  </si>
  <si>
    <t>Insussistenze passive v/terzi relative alle convenzioni con medici di base</t>
  </si>
  <si>
    <t>Insussistenze passive v/terzi relative alle convenzioni per la specialistica</t>
  </si>
  <si>
    <t>Insussistenze passive v/terzi relative alla vendita prestaz. Sanitarie da operatori accreditati</t>
  </si>
  <si>
    <t xml:space="preserve"> Insussistenze passive v/terzi relative alla vendita  di beni e servizi</t>
  </si>
  <si>
    <t>Altri oneri straordinari</t>
  </si>
  <si>
    <t>Insussistenze passive v/Asl-AO, IRCCS, Policlinici</t>
  </si>
  <si>
    <t>E0091</t>
  </si>
  <si>
    <t>INSUSSISTENZE</t>
  </si>
  <si>
    <t>Insussistenze passive Rappresentano la sopravvenuta insussistenza di ricavi ed attività iscritte in bilancio negli esercizi precedenti</t>
  </si>
  <si>
    <t>E0050</t>
  </si>
  <si>
    <t>ACCANTONAMENTI NON TIPICI</t>
  </si>
  <si>
    <t>(E0010+E0090+E0091+E0050)</t>
  </si>
  <si>
    <t>TOTALE COSTI STRAORDINARI</t>
  </si>
  <si>
    <t>voce46+voce 51</t>
  </si>
  <si>
    <t>TOTALE COSTI senza mobilità e poste non monetarie</t>
  </si>
  <si>
    <t>A0020</t>
  </si>
  <si>
    <t xml:space="preserve">TOTALE CONTRIBUTI IN C/ESERCIZIO  DA REGIONE PER QUOTA FSR </t>
  </si>
  <si>
    <t>Ricavi erogazione prestazioni ospedaliere per riaddebiti acquisti da presidi ex art.41-42-43-c.cura  per Regione (stranieri e STP)</t>
  </si>
  <si>
    <t>Ricavi erogazione prestazioni specialistiche per riaddebiti acquisti da presidi ex art.41-42-43-privati accred.  per Regione (stranieri e STP)</t>
  </si>
  <si>
    <t xml:space="preserve">Acquisto prodotti farmaceutici esclusi farmaci H , impiegati nella produzione di ricoveri e prestazioni. </t>
  </si>
  <si>
    <t>Acquisto prodotti farmaceutici esclusi farmaci H , impiegati nella produzione di ricoveri e prestazioni. - resi</t>
  </si>
  <si>
    <t>Consulenze sanitarie e sociosanit. da Terzi - Altri enti pubblici della Regione</t>
  </si>
  <si>
    <t>Altri servizi sanitari e sociosanitari da pubblico - Altri enti (Extraregione)</t>
  </si>
  <si>
    <t>Rimborso oneri e stipendi personale sanitario in comando da altri Enti Pubblici della Regione</t>
  </si>
  <si>
    <t>Rimborso oneri e stipendi personale sanitario in comando da aziende di altre Regioni (Extraregione)</t>
  </si>
  <si>
    <t>Rimborso oneri e stipendi personale tecnico in comando da Asl-AO, IRCCS, Policlinici della Regione</t>
  </si>
  <si>
    <t>Rimborso oneri e stipendi personale amministrativo in comando da Asl-AO, IRCCS, Policlinici della Regione</t>
  </si>
  <si>
    <t>Rimborso oneri e stipendi personale amministrativo in comando da altri Enti Pubblici della Regione</t>
  </si>
  <si>
    <t>Rimborso oneri e stipendi personale amministrativo in comando da aziende di altre Regioni (Extraregione)</t>
  </si>
  <si>
    <t>Acquisto prodotti farmaceutici esclusi farmaci H , impiegati nella produzione di ricoveri e prestazioni.</t>
  </si>
  <si>
    <t>rettifica contributi in c/esercizio per destinazione ad investimenti-da Regione per quota F.S.regionale</t>
  </si>
  <si>
    <t>Contributi con fondi regionali per integrazione prestazioni extra LEA -VINCOLATI-</t>
  </si>
  <si>
    <t>Altri contributi in conto esercizio da enti privati</t>
  </si>
  <si>
    <t>Contributi in conto esercizio per ricerca corrente (privati)</t>
  </si>
  <si>
    <t>Contributi in conto esercizio per ricerca finalizzata (privati)</t>
  </si>
  <si>
    <t>Competenze Fisse dirigenza professionale a tempo determinato  (contenuto sottoconto 3100701) ruolo professionale</t>
  </si>
  <si>
    <t>Altre competenze Fisse dirigenza professionale a tempo determinato (retribuzione posizione aziendale-direzione struttura complessa..contenuto ex sottoconto 3100702)</t>
  </si>
  <si>
    <t>Competenze accessorie dirigenza  a tempo determinato  ruolo professionale</t>
  </si>
  <si>
    <t xml:space="preserve">Incentivi dirigenza  a tempo determinato (individuali-collettivi)ruolo professionale (contenuto ex sottoconti 3100704-05) a tempo indeterminato  </t>
  </si>
  <si>
    <t>Oneri sociali a carico delle aziende sanitarie dirigenza ruolo professionale a tempo determinato</t>
  </si>
  <si>
    <t>Competenze fisse personale non dirigente ruolo professionale a tempo determinato</t>
  </si>
  <si>
    <t>Altre competenze fisse personale non dirigente profesionale indennità posizione-altre indennità (art.39 contratto 1999-contenuto ex sottoconto 3100702) a tempo determinato</t>
  </si>
  <si>
    <t>Competenze accessorie personale non dirigente ruolo professionale a tempo determinato</t>
  </si>
  <si>
    <t>Incentivi personale non dirigente  ruolo professionale (contenuto ex sottoconti 3100704-05) a tempo determinato</t>
  </si>
  <si>
    <t>Oneri sociali a carico delle aziende sanitarie personale non dirigente ruolo professionale a tempo determinato</t>
  </si>
  <si>
    <t>Costo del personale dirigente  professionale altro (LSU, formazione e lavoro..)</t>
  </si>
  <si>
    <t>Oneri sociali a carico delle aziende sanitarie personale dirigente professionale altro (LSU, formazione e lavoro..)</t>
  </si>
  <si>
    <t>Costo del personale professionale non dirigente altro (LSU, formazione e lavoro..)</t>
  </si>
  <si>
    <t>Oneri sociali a carico delle aziende sanitarie  personale professionale non dirigente altro (LSU, formazione e lavoro..)</t>
  </si>
  <si>
    <t>Personale Dirigente ruolo professionale-con oneri sociali-ferie maturate ma non godute al 31.12 ..(fine esercizio) a tempo determinato</t>
  </si>
  <si>
    <t xml:space="preserve">Personale non Dirigente ruolo professionale a tempo determinato-con oneri sociali-ferie maturate ma non godute al 31.12 ..(fine esercizio) </t>
  </si>
  <si>
    <t>Personale Dirigente ruolo professionale a tempo determinato-con oneri sociali-ferie maturate ma non godute  al 01.01..(inizio esercizio)</t>
  </si>
  <si>
    <t>Personale non Dirigente ruolo professionale a tempo determinato-con oneri sociali-ferie maturate ma non godute al 01.01..(inizio esercizio)</t>
  </si>
  <si>
    <t>Competenze Fisse dirigenza  (contenuto sottoconto 3100801) ruolo tecnico a tempo indeterminato</t>
  </si>
  <si>
    <t>a.2) Contributi in c/esercizio per trasferimenti case cura e pres. Ex. Art.li 41-42-43 L.833/78</t>
  </si>
  <si>
    <t>a.3) Contributi in c/esercizio vincolati dalla Regione (esclusi FSR)</t>
  </si>
  <si>
    <t>Contributi regionali vincolati agli indennizzi ex L.210/92 per danni da vaccini, trasfusioni..</t>
  </si>
  <si>
    <t xml:space="preserve">Contributi regionali in conto esercizio per la funzione del servizio 118 emergenza sanitaria. </t>
  </si>
  <si>
    <t xml:space="preserve">Contributi regionali vincolati in conto esercizio per la funzione di gestione dei diplomi universitari </t>
  </si>
  <si>
    <t xml:space="preserve">Contributi regionali vincolati in conto esercizio per la formazione del personale delle aziende sanitarie </t>
  </si>
  <si>
    <t xml:space="preserve">Contributi regionali vincolati in conto esercizio per l’oncologia </t>
  </si>
  <si>
    <t>Costo per assistenza semiresidenziale e territoriale riabilitativa fornita per anziani e altri soggetti da altri soggetti pubblici extra Regione</t>
  </si>
  <si>
    <t xml:space="preserve">CONTRIBUTI IN C/ESERCIZIO DA PRIVATI </t>
  </si>
  <si>
    <t>Contributi in conto esercizio da privati</t>
  </si>
  <si>
    <t>Contributi in conto esercizio da privati famiglie</t>
  </si>
  <si>
    <t>Contributi in conto esercizio da istituzioni sociali senza fine di lucro</t>
  </si>
  <si>
    <t xml:space="preserve">Contributi da ASL (extra fondo) </t>
  </si>
  <si>
    <t xml:space="preserve">Contributi da ASO (extra fondo) </t>
  </si>
  <si>
    <t xml:space="preserve">Contributi da IRCCS e Fondazioni IRCCS (extra fondo) </t>
  </si>
  <si>
    <t xml:space="preserve">Contributi da Policlinici Universitari (extra fondo) </t>
  </si>
  <si>
    <t xml:space="preserve">Contributi da Università (extra fondo) </t>
  </si>
  <si>
    <t>A0080</t>
  </si>
  <si>
    <t xml:space="preserve">RICAVI PER PRESTAZIONI SANITARIE PUBBLICI DELLA REGIONE </t>
  </si>
  <si>
    <t>Proventi per servizi resi ad amministrazioni del settore statale nella Regione</t>
  </si>
  <si>
    <t>Proventi per servizi resi ad enti del settore pubblico allargato nella Regione</t>
  </si>
  <si>
    <t>Proventi ex art.3 d.lgs.15/1/92 n.51 da soggetti pubblici della Regione</t>
  </si>
  <si>
    <t>Prestazioni / Servizi in favbore dell'ARPA (Agenzia regionale per la protezione ambientale) ed altri soggetti pubblici della Regione</t>
  </si>
  <si>
    <t>Prestazioni di prevenzione ad Aziende sanitarie extra regionali</t>
  </si>
  <si>
    <t>Assistenza semiresidenziale e territoriale ad Aziende sanitarie extraregionali</t>
  </si>
  <si>
    <t>Assistenza residenziale ad Aziende sanitarie extraregionali</t>
  </si>
  <si>
    <t>Prestazioni specialistiche ad erogatori - Aziende sanitarie extraregionali</t>
  </si>
  <si>
    <t>Proventi per servizi resi ad enti previdenziali extra Regione</t>
  </si>
  <si>
    <t>Proventi per servizi resi ad amministrazioni del settore statale extra regionale</t>
  </si>
  <si>
    <t>Proventi per servizi resi ad enti del settore pubblico allargato extra regionale</t>
  </si>
  <si>
    <t>Proventi ex art.3 d.lgs.15/1/92 n.51 da soggetti pubblici extra Regione</t>
  </si>
  <si>
    <t>Assistenza residenziale ad Aziende sanitarie regionali</t>
  </si>
  <si>
    <t>Prestazioni specialistiche ad erogatori - Aziende sanitarie regionali</t>
  </si>
  <si>
    <t>Prestazioni specialistiche ad erogatori - Aziende ospedaliere regionali</t>
  </si>
  <si>
    <t>Assistenza semiresidenziale e territoriale ad Aziende sanitarie regionali</t>
  </si>
  <si>
    <t>Prestazioni di prevenzione ad Aziende sanitarie regionali</t>
  </si>
  <si>
    <t>Ricavi per consulenze sanitarie -personale dipendente per altre ASR piemontesi</t>
  </si>
  <si>
    <t>Acquisti servizi sanitari per assistenza integrativa da pubblico (Extarregione)</t>
  </si>
  <si>
    <t>Acquisti servizi sanitari per assistenza protesica   da pubblico (Extarregione)</t>
  </si>
  <si>
    <t>Acquisti servizi sanitari per assistenza integrativa da pubblico (altri soggetti pubbl. della regione)</t>
  </si>
  <si>
    <t>Acquisti servizi sanitari per assistenza protesica   da da pubblico (altri soggetti pubbl. della regione)</t>
  </si>
  <si>
    <t>Acquisti servizi sanitari per assistenza integrativa da ASL della regione</t>
  </si>
  <si>
    <t>Acquisti servizi sanitari per assistenza protesica   da ASL della regione</t>
  </si>
  <si>
    <t>Acquisti di servizi termali da pubblico (altri soggetti pubbl. della Regione)</t>
  </si>
  <si>
    <t>Acquisto prestazioni di psichiatria residenziale e semiresidenziale da privato (intraregionale)</t>
  </si>
  <si>
    <t>acquisti di servizi di trasporto sanitario da pubblico (altri soggetti pubbl. della Regione)</t>
  </si>
  <si>
    <t>Competenze Fisse dirigenza medica-veterinaria (contenuto  ex sottoconto 3100601) a tempo indeterminato</t>
  </si>
  <si>
    <t xml:space="preserve">RICAVI PER PRESTAZIONI SANITARIE PRIVATI </t>
  </si>
  <si>
    <t>Proventi per servizi resi ad imprese ed istituzioni private della Regione</t>
  </si>
  <si>
    <t>Proventi e servizi resi ad imprese ed istituzioni private extra Regione</t>
  </si>
  <si>
    <t>Prestazioni specialistiche ad erogatori - presidi ex art.41-42-43 L.833/78</t>
  </si>
  <si>
    <t>Proventi ex art.3 d.lgs.15/1/92 n.51 da soggetti privati della Regione</t>
  </si>
  <si>
    <t>Proventi derivanti dalle autorizzazioni per le attività di cui al D.Lgs.123/99 (attività di produzione..di alimenti animali additivati)</t>
  </si>
  <si>
    <t>A0120</t>
  </si>
  <si>
    <t xml:space="preserve">RICAVI PER PRESTAZIONI NON  SANITARIE </t>
  </si>
  <si>
    <t>Proventi servizi non sanitari resi a privati paganti</t>
  </si>
  <si>
    <t>altri proventi non sanitari</t>
  </si>
  <si>
    <t>A0150</t>
  </si>
  <si>
    <t>Concorso personale spese per vitto vestiario ed alloggio</t>
  </si>
  <si>
    <t>Recuperi per azioni di rivalsa</t>
  </si>
  <si>
    <t>Concorsi rimborsi e recuperi da altri soggetti</t>
  </si>
  <si>
    <t>Carta dei servizi - addebiti agli utenti</t>
  </si>
  <si>
    <t>Altri concorsi, recuperi. Per attività tipiche</t>
  </si>
  <si>
    <t>Rimborsi assicurativi</t>
  </si>
  <si>
    <t>Rimborsi per acquisto beni da parte di Asl-AO, IRCCS, Policlinici della Regione</t>
  </si>
  <si>
    <t>Concorsi, recuperi e rimborsi per attività tipiche v/Regione - servizi</t>
  </si>
  <si>
    <t>Altri concorsi, recuperi e rimborsi per attività tipiche  da parte di Asl-AO , IRCCS, Policlinici della Regione</t>
  </si>
  <si>
    <t>Rimborsi per acquisto beni v/altri Enti Pubblici</t>
  </si>
  <si>
    <t>Altri concorsi, recuperi e rimborsi per attività tipiche v/Altri Enti Pubblici</t>
  </si>
  <si>
    <t>Rimborso degli oneri stipendiali del personale dell'azienda in posizione di comando v/Regione</t>
  </si>
  <si>
    <t>Vendita di emoderivati e plasma soggetti a compensazione regionale</t>
  </si>
  <si>
    <t>Rimborso da Aziende Farmaceutiche per Pay Back</t>
  </si>
  <si>
    <t>rimborso a favore della ASL CAPOFILA per acquisto di  prodotti farmaceutici PHT per conto delle altre ASL</t>
  </si>
  <si>
    <t>A0160</t>
  </si>
  <si>
    <t xml:space="preserve">COMPARTECIPAZIONI (TICKET SOLO PUBBLICI) </t>
  </si>
  <si>
    <t>Concorso alla spesa da parte degli assistiti</t>
  </si>
  <si>
    <t xml:space="preserve">Compartecipazione alla spesa per prestazioni sanitarie - Ticket sul pronto soccorso  </t>
  </si>
  <si>
    <t xml:space="preserve">Compartecipazione alla spesa per prestazioni sanitarie (ticket)- Altro </t>
  </si>
  <si>
    <t>(A0130+A0140+E0060)</t>
  </si>
  <si>
    <t xml:space="preserve">ENTRATE VARIE </t>
  </si>
  <si>
    <t>A0130</t>
  </si>
  <si>
    <t>A.2.e)  fitti attivi</t>
  </si>
  <si>
    <t>Entrate di terreni ed immobili da reddito</t>
  </si>
  <si>
    <t>A0140</t>
  </si>
  <si>
    <t>A.2.f)  altri proventi</t>
  </si>
  <si>
    <t>Altre entrate</t>
  </si>
  <si>
    <t>Poste correttive e compensative delle spese</t>
  </si>
  <si>
    <t>Entrate per distributori di caffe, acqua minerale e gestione telefono pubblico</t>
  </si>
  <si>
    <t>Proventi da partecipazioni</t>
  </si>
  <si>
    <t>Proventi finanziari da crediti iscritti nelle immobilizzazioni</t>
  </si>
  <si>
    <t>Proventi finanziari da titoli iscritti nelle immobilizzazioni</t>
  </si>
  <si>
    <t>Altri proventi finanziari diversi dai precedenti</t>
  </si>
  <si>
    <t>Proventi sanzioni ex L.R. 35/96</t>
  </si>
  <si>
    <t>Utili su cambi</t>
  </si>
  <si>
    <t>Tariffe sulla produzione ed immissione sul mercato di latte e derivati (D.Int. 21/01/1999)</t>
  </si>
  <si>
    <t>Rimborso da altre amministrazioni spese personale dipendente comandato</t>
  </si>
  <si>
    <t>Rimborso da altre ASR piemontesi per personale comandato</t>
  </si>
  <si>
    <t>Proventi ammende ex d.leg.vo 758/94</t>
  </si>
  <si>
    <t>E0060</t>
  </si>
  <si>
    <t>E.4)  Concorsi, recuperi, rimborsi per attività non tipiche</t>
  </si>
  <si>
    <t>Concorsi, recuperi, rimborsi. Attività non tipiche.</t>
  </si>
  <si>
    <t>(C0010+C0050)</t>
  </si>
  <si>
    <t xml:space="preserve">INTERESSI ATTIVI </t>
  </si>
  <si>
    <t>C0010</t>
  </si>
  <si>
    <t>C.1)  Interessi attivi</t>
  </si>
  <si>
    <t>C0020</t>
  </si>
  <si>
    <t>C.1.a)  su c/tesoreria</t>
  </si>
  <si>
    <t>Entrate per interessi attivi su c/tesoreria</t>
  </si>
  <si>
    <t>C0030</t>
  </si>
  <si>
    <t>C.1.b)  su c/c postali e bancari</t>
  </si>
  <si>
    <t>Entrate per interessi attivi su c/postali e bancari</t>
  </si>
  <si>
    <t>C0040</t>
  </si>
  <si>
    <t>C.1.c)  vari</t>
  </si>
  <si>
    <t>Entrate per interessi attivi vari</t>
  </si>
  <si>
    <t>C0050</t>
  </si>
  <si>
    <t>C.2)  Altri proventi</t>
  </si>
  <si>
    <t>A0110</t>
  </si>
  <si>
    <t xml:space="preserve">RICAVI INTRAMOENIA </t>
  </si>
  <si>
    <t>Ricavi per prestazioni sanitarie intramoenia - Area ospedaliera</t>
  </si>
  <si>
    <t xml:space="preserve"> Ricavi per prestazioni sanitarie intramoenia - Area specialistica</t>
  </si>
  <si>
    <t xml:space="preserve">Ricavi per prestazioni sanitarie intramoenia - Area sanità pubblica </t>
  </si>
  <si>
    <t>Ricavi per prestazioni sanitarie intramoenia - Consulenze con soggetti non AS Piemonte (ex art. 55 c.1 lett. c), d) ed ex Art. 57-58)</t>
  </si>
  <si>
    <t>Ricavi per prestazioni sanitarie intramoenia - Altro</t>
  </si>
  <si>
    <t>Ricavi per prestazioni sanitarie intramoenia - Altro (Asl - Ao, Irccs e Policlinici  della Regione)</t>
  </si>
  <si>
    <t>Personale  Dirigente medico-veterinari a tempo determinato-con oneri sociali-  ferie e straordinari maturati ma non goduti al al 01.01..(inizio esercizio)</t>
  </si>
  <si>
    <t>Competenze Fisse dirigenza medica-veterinaria  tempo determinato</t>
  </si>
  <si>
    <t>Competenze Fisse dirigenza medica-veterinaria a tempo determinato retribuzione posizione -struttura complessa (contenuto ex sottoconto 3100602)</t>
  </si>
  <si>
    <t>Competenze accessorie dirigenza medica-veterinaria tempo determinato</t>
  </si>
  <si>
    <t>Incentivi dirigenza medica-veterinaria (individuali-collettivi) (contenuto ex sottoconti 3100604-05) tempo determinato</t>
  </si>
  <si>
    <t>Competenze Fisse altra dirigenza sanitaria (contenuto  ex sottoconto 3100601) tempo determinato</t>
  </si>
  <si>
    <t>Competenze Fisse altra dirigenza sanitaria a tempo determinato (retribuzione posizione aziendale-direzione struttura complessa..) (contenuto ex sottoconto 3100602)</t>
  </si>
  <si>
    <t>Competenze accessorie altra dirigenza sanitaria tempo determinato</t>
  </si>
  <si>
    <t>Incentivi dirigenza altra dirigenza sanitaria (individuali-collettivi) (contenuto ex sottoconti 3100604-05) tempo determinato</t>
  </si>
  <si>
    <t>Oneri sociali a carico delle aziende sanitarie dirigenza medica-veterinaria tempo determinato</t>
  </si>
  <si>
    <t>Oneri sociali a carico delle aziende sanitarie altra dirigenza sanitaria tempo determinato</t>
  </si>
  <si>
    <t>Competenze fisse personale sanitario non dirigente tempo determinato</t>
  </si>
  <si>
    <t>Altre competenze fisse personale non dirigente sanitario indennità posizione-altre indennità a tempo determinato (art.39 contratto 1999-contenuto ex sottoconto 3100602)</t>
  </si>
  <si>
    <t>Competenze accessorie personale sanitario non dirigente a tempo determinato</t>
  </si>
  <si>
    <t>Incentivi personale non dirigente  sanitario tempo determinato</t>
  </si>
  <si>
    <t>Oneri sociali a carico delle aziende sanitarie personale non dirigenti ruolo sanitario tempo determinato</t>
  </si>
  <si>
    <t>Costo del personale dirigente  medico altro (LSU, formazione e lavoro..)</t>
  </si>
  <si>
    <t>Oneri sociali a carico delle aziende sanitarie personale dirigente medico altro (LSU, formazione e lavoro..)</t>
  </si>
  <si>
    <t>Costo del personale dirigente non medico altro (LSU, formazione e lavoro..)</t>
  </si>
  <si>
    <t>Insussistenze attive. Rappresentano la sopravvenuta insussistenza di costi e passività iscritte in bilancio negli esercizi precedenti</t>
  </si>
  <si>
    <t>Insussistenze attive v/terzi relative al personale</t>
  </si>
  <si>
    <t>Insussistenze attive v/terzi relative alle convenzioni con medici di base</t>
  </si>
  <si>
    <t>Insussistenze attive v/terzi relative alle convenzioni per la specialistica</t>
  </si>
  <si>
    <t>Insussistenze attive v/terzi relative all'acquisto prestaz. Sanitarie da operatori accreditati</t>
  </si>
  <si>
    <t>Insussistenze attive v/terzi relative all'acquisto di beni e servizi</t>
  </si>
  <si>
    <t>Insussistenze Attive v/Asl-AO, IRCCS, Policlinici</t>
  </si>
  <si>
    <t>Insussistenze attive v/terzi relative alla mobilità extraregionale</t>
  </si>
  <si>
    <t>(E0020)+(E0080)+(E0081)</t>
  </si>
  <si>
    <t>TOTALE RICAVI STRAORDINARI</t>
  </si>
  <si>
    <t>voce 10 bis +voce 15</t>
  </si>
  <si>
    <t>TOTALE RICAVI senza mobilità e poste non monetarie</t>
  </si>
  <si>
    <t>A0090</t>
  </si>
  <si>
    <t>PRESUNTA MOBILITA' ATTIVA EXTRA</t>
  </si>
  <si>
    <t>Assistenza sanitaria di base ad Aziende sanitarie extra regionali</t>
  </si>
  <si>
    <t>Assistenza specialistica ad Aziende sanitarie extraregionali produzione propria</t>
  </si>
  <si>
    <t>Assistenza ospedaliera ad Aziende sanitarie extraregionali produzione propria</t>
  </si>
  <si>
    <t>Assistenza farmaceutica convenzionata per altre aziende sanitarie locali extraregionali</t>
  </si>
  <si>
    <t>Assistenza integrativa (farmacie convenzionate) per altre aziende sanitarie locali extra-regionali</t>
  </si>
  <si>
    <t>Ricavi per assistenza termale da altre aziende sanitarie extra-regione</t>
  </si>
  <si>
    <t>Ricavi erogazione diretta farmaci (file F) ad Aziende sanitarie extra-regione</t>
  </si>
  <si>
    <t>Sieri e vaccini</t>
  </si>
  <si>
    <t>Radiofarmaci (con e senza AIC) e radiodiagnostici</t>
  </si>
  <si>
    <t>Sangue ed emocomponenti in compensazione</t>
  </si>
  <si>
    <t>Emoderivati in compensazione</t>
  </si>
  <si>
    <t>Indennità a personale universitario - area non sanitaria</t>
  </si>
  <si>
    <t xml:space="preserve"> Acquisto prestazioni Socio-Sanitarie a rilevanza sanitaria da privato (extraregionale)</t>
  </si>
  <si>
    <t>Acquisto prestazioni di psichiatria residenziale e semiresidenziale da privato (extraregionale)</t>
  </si>
  <si>
    <t>Acquisti per assistenza riabilitativa da privato (extra-regionale)</t>
  </si>
  <si>
    <t>Acquisti di assistenza termale da privato per cittadini non residenti - Extraregione (mobilità attiva in compensazione)</t>
  </si>
  <si>
    <t>Altre prestazioni sanitarie - Mobilità attiva Internazionale (Regione)</t>
  </si>
  <si>
    <t>Altre prestazioni sanitarie erogate da privati v/residenti extraregione in compensazione (mobilità attiva)</t>
  </si>
  <si>
    <t>Prestazioni trasporto ambulanze ed elisoccorso Extraregione</t>
  </si>
  <si>
    <t>Assistenza specialistica ad Aziende sanitarie extraregionali  riaddebito prestazioni acquistate da strutture private accreditate</t>
  </si>
  <si>
    <t>Assistenza specialistica ad ad Aziende sanitarie extraregionali riaddebito prestazioni acquistate da  da  ex aarrtt 41-43 L.833/1978</t>
  </si>
  <si>
    <t>Assistenza specialistica ad ad Aziende sanitarie extraregionali  riaddebito prestazioni prodotte con sperimentazioni gestionali (società partecipate)</t>
  </si>
  <si>
    <t>Assistenza ospedaliera ad Aziende sanitarie extraregionali  riaddebito prestazioni acquistate da strutture private accreditate</t>
  </si>
  <si>
    <t>Pay-back per il superamento del tetto della spesa farmaceutica ospedaliera</t>
  </si>
  <si>
    <t>Costi capitalizzati (incrementi delle immobilizzazioni per lavori interni)</t>
  </si>
  <si>
    <t>Quota imputata all'esercizio dei contributi in c/esercizio FSR destinati ad investimenti</t>
  </si>
  <si>
    <t>Quota imputata all'esercizio degli altri contributi in c/esercizio destinati ad investimenti</t>
  </si>
  <si>
    <t>Quota imputata all'esercizio di altre poste del patrimonio netto</t>
  </si>
  <si>
    <t>Utilizzo fondi per quote inutilizzate contributi di esercizi precedenti da Regione o Prov. Aut. per quota F.S. regionale vincolato</t>
  </si>
  <si>
    <t>Utilizzo fondi per quote inutilizzate contributi di esercizi precedenti da soggetti pubblici (extra fondo) vincolati</t>
  </si>
  <si>
    <t>Utilizzo fondi per quote inutilizzate contributi di esercizi precedenti per ricerca</t>
  </si>
  <si>
    <t>Utilizzo fondi per quote inutilizzate contributi vincolati di esercizi precedenti da privati</t>
  </si>
  <si>
    <t>B.15.b) per trattamento di fine rapporto</t>
  </si>
  <si>
    <t>Aumento valore produzione  per differenziale riconosciuto rispetto previsione di assistenza ospedaliera da AASSRR della Regione</t>
  </si>
  <si>
    <t>Aumento valore produzione  per differenziale riconosciuto rispetto previsione di assistenza specialistica da AASSRR della Regione</t>
  </si>
  <si>
    <t>Assistenza specialistica ad Aziende sanitarie regionali USL riaddebito prestazioni acquistate da strutture private accreditate</t>
  </si>
  <si>
    <t>Assistenza specialistica ad Aziende sanitarie regionali USL riaddebito prestazioni acquistate da  presidi classificati ex aarrtt 41-43 L.833/1978</t>
  </si>
  <si>
    <t>Assistenza specialistica ad Aziende sanitarie regionali USL prestazioni prodotte con sperimentazioni gestionali (società partecipate)</t>
  </si>
  <si>
    <t>Assistenza ospedaliera ad Aziende sanitarie regionali USL riaddebito prestazioni acquistate da strutture private accreditate</t>
  </si>
  <si>
    <t>Assistenza ospedaliera ad Aziende sanitarie regionali USL riaddebito prestazioni acquistate da ex aarrtt 41-43 L.833/1978</t>
  </si>
  <si>
    <t>Assistenza ospedaliera ad Aziende sanitarie regionali USL prestazioni prodotte con sperimentazioni gestionali (società partecipate)</t>
  </si>
  <si>
    <t>Erogazione diretta farmaci (file F)  ad Aziende sanitarie regionali USL riaddebito prestazioni acquistate da strutture private accreditate (per memoria)</t>
  </si>
  <si>
    <t>Erogazione diretta farmaci (file F)  ad Aziende sanitarie regionali USL riaddebito prestazioni acquistate da  ex aarrtt 41-43 L.833/1978</t>
  </si>
  <si>
    <t>Erogazione diretta farmaci (file F)  ad Aziende sanitarie regionali USL riaddebito prestazioni prodotte con sperimentazioni gestionali (società partecipate)</t>
  </si>
  <si>
    <t>A0170</t>
  </si>
  <si>
    <t>COSTI CAPITALIZZATI</t>
  </si>
  <si>
    <t>A0180</t>
  </si>
  <si>
    <t>A.5.1)  da utilizzo contributi in c/capitale</t>
  </si>
  <si>
    <t>Utilizzo quota di donazione</t>
  </si>
  <si>
    <t>Incentivi personale non dirigente  ruolo tecnico a tempo indeterminato (contenuto ex sottoconti 3100804-05)</t>
  </si>
  <si>
    <t>Oneri sociali a carico delle aziende sanitarie personale non dirigente ruolo tecnico a tempo indeterminato</t>
  </si>
  <si>
    <t>Personale Dirigente ruolo tecnico a tempo indeterminato-con oneri sociali-ferie maturate ma non godute al 31.12.. (fine esercizio)</t>
  </si>
  <si>
    <t>Personale non Dirigente ruolo tecnico a tempo indeterminato -con oneri sociali-ferie e straordinari maturati ma non goduti al 31.12 ..(fine esercizio)</t>
  </si>
  <si>
    <t>Personale Dirigente ruolo professionale a tempo indeterminato -con oneri sociali-ferie maturate ma non godute  al 01.01..(inizio esercizio)</t>
  </si>
  <si>
    <t>Personale non Dirigente ruolo professionale a tempo indeterminato -con oneri sociali-ferie maturate ma non godute al 01.01..(inizio esercizio)</t>
  </si>
  <si>
    <t>Personale Dirigente ruolo tecnico a tempo indeterminato -con oneri sociali-ferie maturate ma non goduti al 01.01..(inizio esercizio)</t>
  </si>
  <si>
    <t>Personale non Dirigente ruolo tecnico a tempo indeterminato -con oneri sociali-ferie e straordinari maturati ma non goduti al al 01.01..(inizio esercizio)</t>
  </si>
  <si>
    <t>Competenze Fisse dirigenza  (contenuto sottoconto 3100801) ruolo tecnico a tempo determinato</t>
  </si>
  <si>
    <t>Altre competenze Fisse dirigenza (retribuzione posizione aziendale-direzione struttura complessa..contenuto ex sottoconto 3100802) ruolo tecnico a tempo determinato</t>
  </si>
  <si>
    <t>Competenze accessorie dirigenza  ruolo tecnico a tempo determinato</t>
  </si>
  <si>
    <t>Assistenza specialistica di Aziende sanitarie regionali USL</t>
  </si>
  <si>
    <t>Assistenza specialistica di Aziende ospedaliere regionali</t>
  </si>
  <si>
    <t>Assistenza specialistica di Aziende sanitarie regionali USL riaddebito strutture accreditate</t>
  </si>
  <si>
    <t>Assistenza specialistica di Aziende sanitarie regionali USL riaddebito presidi ex aa.rr.tt.41-42-43</t>
  </si>
  <si>
    <t>Provento per differenziale rispetto previsione finanziaria acquisti assistenza specialistica da AASSRR della regione</t>
  </si>
  <si>
    <t>B0400</t>
  </si>
  <si>
    <t>B.2.6.1)  - da pubblico (ASL e Aziende osp. della Regione)</t>
  </si>
  <si>
    <t>Assistenza ospedaliera di Aziende sanitarie regionali USL</t>
  </si>
  <si>
    <t>Assistenza ospedaliera di Aziende ospedaliere regionali</t>
  </si>
  <si>
    <t xml:space="preserve">Assistenza ospedaliera di Aziende sanitarie regionali USL riaddebito c.cura </t>
  </si>
  <si>
    <t>Assistenza ospedaliera di Aziende sanitarie regionali USL riaddebito presidi ex aa.rr.tt.41-42-43</t>
  </si>
  <si>
    <t>Provento per differenziale rispetto previsione finanziaria degli acquisti assistenza ospedaliera da AASSRR della regione</t>
  </si>
  <si>
    <t>Costo per assistenza termale da altre aziende sanitarie regionali</t>
  </si>
  <si>
    <t>Personale Dirigente ruolo tecnico a tempo determinato-con oneri sociali-ferie maturate ma non goduti al 01.01..(inizio esercizio)</t>
  </si>
  <si>
    <t>Personale non Dirigente ruolo tecnico a tempo determinato-con oneri sociali-ferie e straordinari maturati ma non goduti al al 01.01..(inizio esercizio)</t>
  </si>
  <si>
    <t>Competenze Fisse dirigenza  a tempo indeterminato (contenuto sottoconto 3100901) ruolo amministrativo</t>
  </si>
  <si>
    <t>Ospedaliera da privato (case di cura)</t>
  </si>
  <si>
    <t>Ospedaliera da privato (presìdi)</t>
  </si>
  <si>
    <t>Costo addebitato alle ASL per prestazioni erogate nel programma di screening dei tumori femminili (mammella, collo dell'utero e colon retto)</t>
  </si>
  <si>
    <t>B0880</t>
  </si>
  <si>
    <t>AMMORTAMENTI IMMOBILIZZAZIONI IMMATERIALI</t>
  </si>
  <si>
    <t>Costi di impianti ed ampliamento</t>
  </si>
  <si>
    <t>Costi di ricerca e di sviluppo</t>
  </si>
  <si>
    <t>Abbonamenti vari</t>
  </si>
  <si>
    <t>Spese postali e valori bollati</t>
  </si>
  <si>
    <t>Quote associative</t>
  </si>
  <si>
    <t>Spese liti arbitraggi risarcimenti</t>
  </si>
  <si>
    <t>Altre somme non attribuibili</t>
  </si>
  <si>
    <t>Perdite su cambi</t>
  </si>
  <si>
    <t>Costo per contributi vs ARAN</t>
  </si>
  <si>
    <t>Altri servizi generali</t>
  </si>
  <si>
    <t xml:space="preserve">Risarcimento in franchigia assicurativa danni terzi per responsabilità civile </t>
  </si>
  <si>
    <t>Costi per la gestione dei distributori di caffe, acqua minerale e telefono pubblico</t>
  </si>
  <si>
    <t>Costi per la gestione di terreni ed immobili da reddito</t>
  </si>
  <si>
    <t>(B0590-B0670-B0680)</t>
  </si>
  <si>
    <t>SERVIZI APPALTATI</t>
  </si>
  <si>
    <t>B0590</t>
  </si>
  <si>
    <t>B.2.13) Servizi non sanitari</t>
  </si>
  <si>
    <t>B0600</t>
  </si>
  <si>
    <t>B.2.13.1)   Lavanderia</t>
  </si>
  <si>
    <t>Servizi di lavanderia</t>
  </si>
  <si>
    <t>B0610</t>
  </si>
  <si>
    <t>B.2.13.2)   Pulizia</t>
  </si>
  <si>
    <t>Altri servizi di pulizia</t>
  </si>
  <si>
    <t>Servizi di pulizia presidi e servizi sanitari</t>
  </si>
  <si>
    <t>B0620</t>
  </si>
  <si>
    <t>B.2.13.3)   Mensa</t>
  </si>
  <si>
    <t>Servizi di mensa per degenti</t>
  </si>
  <si>
    <t>Servizi di mensa per dipendenti</t>
  </si>
  <si>
    <t>B0630</t>
  </si>
  <si>
    <t>B.2.13.4)   Riscaldamento</t>
  </si>
  <si>
    <t>Servizi riscaldamento.</t>
  </si>
  <si>
    <t>B0640</t>
  </si>
  <si>
    <t>B.2.13.5)   Elaborazione dati</t>
  </si>
  <si>
    <t>Servizi elaborazione dati</t>
  </si>
  <si>
    <t>B0650</t>
  </si>
  <si>
    <t>B.2.13.6)   Servizi trasporti (non sanitari)</t>
  </si>
  <si>
    <t>Servizi trasporti non sanitari</t>
  </si>
  <si>
    <t>B0660</t>
  </si>
  <si>
    <t>B.2.13.7)   Smaltimento rifiuti</t>
  </si>
  <si>
    <t>Servizi smaltimento rifiuti</t>
  </si>
  <si>
    <t>B0670</t>
  </si>
  <si>
    <t>B.2.13.8)   Utenze telefoniche</t>
  </si>
  <si>
    <t>Telefono</t>
  </si>
  <si>
    <t>B0680</t>
  </si>
  <si>
    <t>B.2.13.9)   Altre utenze</t>
  </si>
  <si>
    <t>Energia elettrica</t>
  </si>
  <si>
    <t>Acqua</t>
  </si>
  <si>
    <t>Gas cucine</t>
  </si>
  <si>
    <t>Altre utenze (rai tv)</t>
  </si>
  <si>
    <t>B0690</t>
  </si>
  <si>
    <t>B.2.13.10) Altro</t>
  </si>
  <si>
    <t>Servizi vigilanza</t>
  </si>
  <si>
    <t>Pubblicita su quotidiani e periodici</t>
  </si>
  <si>
    <t>Altri eventuali servizi economali e tecnici non classificati</t>
  </si>
  <si>
    <t>Costo per prestazioni di lavoro coordinate e continuative non sanitarie</t>
  </si>
  <si>
    <t>Spese per servizio di tesoreria</t>
  </si>
  <si>
    <t>Altri servizi non sanitari da pubblico (Asl-AO, IRCCS, Policlinici della Regione)</t>
  </si>
  <si>
    <t xml:space="preserve"> Altri servizi non sanitari da pubblico (altri Enti Pubblici)</t>
  </si>
  <si>
    <t xml:space="preserve">Altre collaborazioni e prestazioni di lavoro -area non sanitaria </t>
  </si>
  <si>
    <t>B0970</t>
  </si>
  <si>
    <t>ACCANTONAMENTI TIPICI</t>
  </si>
  <si>
    <t>B0980</t>
  </si>
  <si>
    <t>B.15.a) per rischi</t>
  </si>
  <si>
    <t>Accantonamenti per rischi  (vedere conto 2.65.02.01)</t>
  </si>
  <si>
    <t>B0990</t>
  </si>
  <si>
    <t>B.1.c)  Materiali per la profilassi (vaccini)</t>
  </si>
  <si>
    <t>Siero e vaccini</t>
  </si>
  <si>
    <t>Vaccini desensibilizzanti</t>
  </si>
  <si>
    <t>B0050</t>
  </si>
  <si>
    <t>B.1.d)  Materiali diagnostici prodotti chimici</t>
  </si>
  <si>
    <t>Reagenti laboratorio</t>
  </si>
  <si>
    <t>B0060</t>
  </si>
  <si>
    <t>B.1.e)  Materiali diagnostici, lastre RX, mezzi di contrasto per RX, carta per ECG, ECG, etc.</t>
  </si>
  <si>
    <t>Altri materiali diagnostici</t>
  </si>
  <si>
    <t>B0070</t>
  </si>
  <si>
    <t>B.1.f)   Presidi chirurgici e materiali sanitari</t>
  </si>
  <si>
    <t>Altri beni e prodotti sanitari</t>
  </si>
  <si>
    <t>Beni e prodotti sanitari da Asl-AO, IRCCS, Policlinici della Regione</t>
  </si>
  <si>
    <t>B0080</t>
  </si>
  <si>
    <t xml:space="preserve">B.1.g)  Materiali protesici e materiali per emodialisi </t>
  </si>
  <si>
    <t>Competenze fisse personale non dirigente  ruolo amministrativo a tempo determinato</t>
  </si>
  <si>
    <t>Altre competenze fisse personale non dirigente indennità posizione-altre indennità (art.39 contratto 1999-contenuto ex sottoconto 3100902) ruolo amministrativo a tempo determinato</t>
  </si>
  <si>
    <t>Competenze accessorie personale non dirigente ruolo amministrativo a tempo determinato</t>
  </si>
  <si>
    <t>Incentivi personale non dirigente  ruolo amministrativo (contenuto ex sottoconti 3100904-05) a tempo determinato</t>
  </si>
  <si>
    <t>Oneri sociali a carico delle aziende sanitarie personale non dirigente ruolo amministrativo a tempo determinato</t>
  </si>
  <si>
    <t>Costo del personale dirigente  amministrativo e altro (LSU, formazione e lavoro..)</t>
  </si>
  <si>
    <t>Oneri sociali a carico delle aziende sanitarie personale dirigente amministrativo altro (LSU, formazione e lavoro..)</t>
  </si>
  <si>
    <t>Costo del personale amministrativo non dirigente altro (LSU, formazione e lavoro..)</t>
  </si>
  <si>
    <t>Oneri sociali a carico delle aziende sanitarie  personale amministrativo non dirigente altro (LSU, formazione e lavoro..)</t>
  </si>
  <si>
    <t>Personale Dirigente ruolo amministrativo a tempo determinato-con oneri sociali-ferie maturate ma non godute al 31.12 ..(fine esercizio)</t>
  </si>
  <si>
    <t>Personale non Dirigente ruolo amministrativo a tempo determinato-con oneri sociali-ferie e straordinari maturati ma non goduti al 31.12.. (fine esercizio)</t>
  </si>
  <si>
    <t>Personale Dirigente ruolo amministrativo a tempo determinato-con oneri sociali-ferie maturate ma non godute al  01.01..(inizio esercizio)</t>
  </si>
  <si>
    <t>Personale non Dirigente ruolo amministrativo a tempo determinato-con oneri sociali-ferie e straordinari maturati ma non goduti al  01.01..(inizio esercizio)</t>
  </si>
  <si>
    <t>Trasferimento alle federazioni sovrazonali sanitarie del Piemonte ex L.r.3/2012</t>
  </si>
  <si>
    <t>Attrezzature sanitarie (Impianti e macchinari specifici-grandi attrezzature)</t>
  </si>
  <si>
    <t>Attrezzature sanitarie (piccole attrezzature)</t>
  </si>
  <si>
    <t>Attrezzature sanitarie (Impianti e macchinari specifici-grandi attrezzature) non finanziati da contributi c/capitale (liberalità, alienazioni)</t>
  </si>
  <si>
    <t>Ossigeno (ospedaliero e domiciliare) ed altri gas medicinali con AIC</t>
  </si>
  <si>
    <t xml:space="preserve"> emoderivati  da ASR Piemonte in compensazione</t>
  </si>
  <si>
    <t>Acquisto di medicinali privi di AIC</t>
  </si>
  <si>
    <t>Accantonamenti per rischi connessi all'acquisto di prestazioni sanitarie da privato-RSA</t>
  </si>
  <si>
    <t>Accantonamenti per copertura diretta dei rischi (autoassicurazione)</t>
  </si>
  <si>
    <t>Accantonamenti per quote inutilizzate contributi da Regione e Prov. Aut. per quota F.S. vincolato</t>
  </si>
  <si>
    <t xml:space="preserve"> Accantonamenti per quote inutilizzate contributi da soggetti pubblici (extra fondo) vincolati</t>
  </si>
  <si>
    <t xml:space="preserve"> Accantonamenti per quote inutilizzate contributi da soggetti pubblici per ricerca</t>
  </si>
  <si>
    <t xml:space="preserve">  Accantonamenti per quote inutilizzate contributi vincolati da privati</t>
  </si>
  <si>
    <t>Accontonamenti per oneri assistenza ospedaliera da strutture private accreditate</t>
  </si>
  <si>
    <t>Accontonamenti per oneri assistenza specialistica da strutture private accreditate</t>
  </si>
  <si>
    <t>Accontonamenti per oneri assistenza ospedaliera da presidi classificati ex art.41-43 L.833/1978</t>
  </si>
  <si>
    <t>Accontonamenti per oneri assistenza specialistica da strutture private accreditate da presidi classificati ex art.41-43 L.833/1978</t>
  </si>
  <si>
    <t>Acc. Rinnovi convenzioni SUMAI</t>
  </si>
  <si>
    <t xml:space="preserve">  Compartecipazione al personale per att. libero professionale intramoenia - Area ospedaliera</t>
  </si>
  <si>
    <t xml:space="preserve">  Compartecipazione al personale per att. libero professionale intramoenia- Area specialistica</t>
  </si>
  <si>
    <t>B0231</t>
  </si>
  <si>
    <t>FARMACEUTICA</t>
  </si>
  <si>
    <t>Assistenza farmaceutica erogata da farmacie convenzionate</t>
  </si>
  <si>
    <t>costi per servizi di distribuzione delle farmacie per i  farmaci articolo 8 comma a) L.405/2001</t>
  </si>
  <si>
    <t>B0260</t>
  </si>
  <si>
    <t>SPECIALISTICA DA PUBBLICO</t>
  </si>
  <si>
    <t>B0280</t>
  </si>
  <si>
    <t>SPECIALISTICA DA PRIVATO</t>
  </si>
  <si>
    <t>da soggetti privati</t>
  </si>
  <si>
    <t>Assistenza specialistica strutture accreditate per propri assistiti</t>
  </si>
  <si>
    <t>Altri contributi in conto esercizio quota F.S. regionale indistinto finalizzato</t>
  </si>
  <si>
    <t>Assistenza sanitaria di base di Aziende sanitarie extra regionali conto GSA allineamento costi saldo mobilità interregionale a riparto FSN</t>
  </si>
  <si>
    <t>Costo per assistenza farmaceutica da altre aziende sanitarie locali di altre regioni conto GSA allineamento costi saldo mobilità interregionale a riparto FSN</t>
  </si>
  <si>
    <t>Acquisti Farmaci (tracciato F) da AASSRR extra-Regione conto GSA allineamento costi saldo mobilità interregionale a riparto FSN</t>
  </si>
  <si>
    <t>Assistenza specialistica di Aziende sanitarie extra regionali conto GSA allineamento costi saldo mobilità interregionale a riparto FSN</t>
  </si>
  <si>
    <t>Assistenza ospedaliera di Aziende sanitarie extra regionali conto GSA allineamento costi saldo mobilità interregionale a riparto FSN</t>
  </si>
  <si>
    <t>Costo per assitenza termale da altre aziende sanitarie extra-regione conto GSA allineamento costi saldo mobilità interregionale a riparto FSN</t>
  </si>
  <si>
    <t>Costo per elitrasporto trasporti assistiti da AASSRR extra-regione conto GSA allineamento costi saldo mobilità interregionale a riparto FSN</t>
  </si>
  <si>
    <t>altre prestazione in mobilità extra-regione conto GSA allineamento costi saldo mobilità interregionale a riparto FSN</t>
  </si>
  <si>
    <t>Assistenza sanitaria di base ad Aziende sanitarie extra regionali -nuovo conto GSA allineamento saldo mobilità interregionale a riparto FSN-</t>
  </si>
  <si>
    <t>Assistenza specialistica ad Aziende sanitarie extraregionali  -nuovo conto GSA allineamento saldo mobilità interregionale a riparto FSN-</t>
  </si>
  <si>
    <t>Assistenza ospedaliera ad Aziende sanitarie extraregionali  -nuovo conto GSA allineamento saldo mobilità interregionale a riparto FSN-</t>
  </si>
  <si>
    <t>Assistenza farmaceutica convenzionata per altre aziende sanitarie locali extraregionali -nuovo conto GSA allineamento saldo mobilità interregionale a riparto FSN-</t>
  </si>
  <si>
    <t>Ricavi per assistenza termale da altre aziende sanitarie extra-regione -nuovo conto GSA allineamento saldo mobilità interregionale a riparto FSN-</t>
  </si>
  <si>
    <t>Ricavi erogazione diretta farmaci (file F) ad Aziende sanitarie extra-regione -nuovo conto GSA allineamento saldo mobilità interregionale a riparto FSN-</t>
  </si>
  <si>
    <t>Ricavi per cessione di emocomponenti e cellule staminali Extraregione -nuovo conto GSA allineamento saldo mobilità interregionale a riparto FSN-</t>
  </si>
  <si>
    <t>Costo di mobilità passiva interregionale ricerca cellule staminali</t>
  </si>
  <si>
    <t>Acquisti di emoderivati dellla (CRCC) ASL TO 4 netto plasma trattato ricevuto da ASR</t>
  </si>
  <si>
    <t>Rimanenze iniziali di emoderivati dellla (CRCC) ASL TO 4 netto plasma trattato ricevuto da ASR</t>
  </si>
  <si>
    <t>Rimanenze finali di emoderivati dellla (CRCC) ASL TO 4 netto plasma trattato ricevuto da ASR</t>
  </si>
  <si>
    <t xml:space="preserve">Contributi da Regione Politiche sociali per funzioni delegate socio sanitarie </t>
  </si>
  <si>
    <t xml:space="preserve">Contributi da Comuni e consorzi  per funzioni delegate socio sanitarie </t>
  </si>
  <si>
    <t>Contributo regionale extra fondo sanitario -copertura perdita 200 ASR-</t>
  </si>
  <si>
    <t xml:space="preserve">Compartecipazione alla spesa per prestazioni specialistiche sanitarie (ticket)- quota variabile aggiuntiva da privato accreditato </t>
  </si>
  <si>
    <t>maggior spesa per quota sociale rispetto LEA nazionali- residenziale acquistata da soggetti pubblici (consorzi di comuni , comuni..)della regione - Disabilità psico-fisica adulti</t>
  </si>
  <si>
    <t>maggior spesa per  quota sociale rispetto LEA nazionali  - semiresidenziale da altri soggetti pubblici della Regione (consorzi di comuni , comuni..)) - Disabilità psico-fisica adulti</t>
  </si>
  <si>
    <t>Maggior spesa sociale-socio sanitaria  finanziata da politiche sociali - Costo ass. semires. e territ. per anziani e altri soggetti, fornita da altri soggetti pubblici - Assegni cura (antic Comune) - Cure domic.</t>
  </si>
  <si>
    <t xml:space="preserve">maggior spesa per  quota sociale rispetto LEA nazionali -residenziale - riabilitativa soggetti privati -  Disabilità psico-fisica adulti </t>
  </si>
  <si>
    <t>maggior spesa per  quota sociale rispetto LEA nazionali- semiresidenziale da privati - Disabilità psico-fisica adulti - Centri diurni…</t>
  </si>
  <si>
    <t>Maggior spesa finanziata da politiche sociali  per Assistenza integrativa NON compresa nei LEA (NON compresa DM 332/99 ) - (app.acustici digitali per minori, mat.uso imp.cocleare e process.ext orec med…parrucche per alopecia chemioterapia.)</t>
  </si>
  <si>
    <t xml:space="preserve">spesa sociale socio sanitaria finanziata da politiche sociali (vs.LEA nazionali- dal 2014 ) - Contributi assegni borse per assistenza sociale, socio-sanitaria psichiatrica - </t>
  </si>
  <si>
    <t xml:space="preserve">maggior spesa per quota sociale LEA nazionali per Acquisti prestazioni di psichiatria residenziale da privato - </t>
  </si>
  <si>
    <t>Costi per prestazioni specialistiche da presidi classificati ex art.41-43 L.833/1978 - parificazione ai contratti siglati</t>
  </si>
  <si>
    <t>Costi per farmaci-file F- da presidi classificati ex art.41-43 L.833/1978 - parificazione ai contratti siglati</t>
  </si>
  <si>
    <t>resi per acquisto dispositvi medici</t>
  </si>
  <si>
    <t>acquisto disposiitivi medici</t>
  </si>
  <si>
    <t>rimanenze finali di dispositivi medici</t>
  </si>
  <si>
    <t>rimanenze iniziali di dispositivi medici</t>
  </si>
  <si>
    <t xml:space="preserve">Immunoterapie specifiche (Vaccini desensibilizzanti) </t>
  </si>
  <si>
    <t>Dispositivi medici diagnostici in vitro compresi i radiodiagnostici in vitro</t>
  </si>
  <si>
    <t>Medicinali privi di AIC impiegati nella produzione di ricoveri e prestazioni</t>
  </si>
  <si>
    <t>Medicinali con AIC di fascia A impiegati nella produzione di ricoveri e prestazioni</t>
  </si>
  <si>
    <t>Medicinali con AIC di fascia H e C in distribuzione diretta</t>
  </si>
  <si>
    <t>Medicinali con AIC di fascia A in distribuzione diretta</t>
  </si>
  <si>
    <t>Gas medicinali con AIC impiegati nella produzione di ricoveri e prestazioni</t>
  </si>
  <si>
    <t>Altri beni e prodotti sanitari non diversamente imputabili</t>
  </si>
  <si>
    <t>Medicinali con AIC di fascia H e C, impiegati nella produzione di ricoveri e prestazioni</t>
  </si>
  <si>
    <t>Medicinali privi di AIC a distribuzione diretta</t>
  </si>
  <si>
    <t>Gas medicinali con AIC a distribuzione diretta</t>
  </si>
  <si>
    <t>rimanenze iniziali di Medicinali privi di AIC a distribuzione diretta</t>
  </si>
  <si>
    <t>rimanenze iniziali dI Gas medicinali con AIC a distribuzione diretta</t>
  </si>
  <si>
    <t>rimanenze finali di Medicinali privi di AIC a distribuzione diretta</t>
  </si>
  <si>
    <t>rimanenze finali Gas medicinali con AIC a distribuzione diretta</t>
  </si>
  <si>
    <t>Acquisto di dispositivi in vitreo della ASR capofila</t>
  </si>
  <si>
    <t>Acquisto di dispositivi in vitreo dalla ASR capofila</t>
  </si>
  <si>
    <t>Acquisto di dispositivi medici da ASR capofila</t>
  </si>
  <si>
    <t>Acquisto di dispositivi medici della ASR capofila</t>
  </si>
  <si>
    <t>resi per acquisto di dispositivi in vitreo della ASR capofila</t>
  </si>
  <si>
    <t>resi per acquisto di dispositivi medici della ASR capofila</t>
  </si>
  <si>
    <t>rimanenze iniziali di dispositivi medici della ASR capofila</t>
  </si>
  <si>
    <t>rimanenze iniziali di dispositivi in vitreo della ASR capofila</t>
  </si>
  <si>
    <t>rimanenze finali i dispositivi in vitreo della ASR capofila</t>
  </si>
  <si>
    <t>rimanenze finali i dispositivi medici della ASR capofila</t>
  </si>
  <si>
    <t>acquisto di prestazioni sanitarie da soggetti privati -continuità assistenziale a valenza sanitaria-</t>
  </si>
  <si>
    <t xml:space="preserve">acquisto di prestazioni di laboratorio delle ASR piemontesi dalle aziende sanitarie regionali di riferimento per concentrazazione di attività di laboratorio </t>
  </si>
  <si>
    <t>ricavo da prestazioni di laboratorio da aziende sanitarie regionali per prestazioni delle aziende sanitarie regionali di  riferimento per la concentrazazione di attività di laboratorio</t>
  </si>
  <si>
    <t>ricavi da rimborso acquisti dispositivi medici della ASR capofila</t>
  </si>
  <si>
    <t>ricavi da rimborso acquisti dispositivi in vitreo della ASR capofila</t>
  </si>
  <si>
    <t>BIVE</t>
  </si>
  <si>
    <t>Contributi da Regione o Prov. Aut. (extra fondo) vincolati</t>
  </si>
  <si>
    <t>Altri accantonament oneri GSA per progetti aziendali di investimento da assegnare</t>
  </si>
</sst>
</file>

<file path=xl/styles.xml><?xml version="1.0" encoding="utf-8"?>
<styleSheet xmlns="http://schemas.openxmlformats.org/spreadsheetml/2006/main">
  <numFmts count="4">
    <numFmt numFmtId="42" formatCode="_-&quot;€&quot;\ * #,##0_-;\-&quot;€&quot;\ * #,##0_-;_-&quot;€&quot;\ * &quot;-&quot;_-;_-@_-"/>
    <numFmt numFmtId="41" formatCode="_-* #,##0_-;\-* #,##0_-;_-* &quot;-&quot;_-;_-@_-"/>
    <numFmt numFmtId="164" formatCode="_-[$€-2]\ * #,##0.00_-;\-[$€-2]\ * #,##0.00_-;_-[$€-2]\ * &quot;-&quot;??_-"/>
    <numFmt numFmtId="165" formatCode="0.0"/>
  </numFmts>
  <fonts count="14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sz val="8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3" fontId="5" fillId="0" borderId="3" xfId="0" applyNumberFormat="1" applyFont="1" applyFill="1" applyBorder="1" applyAlignment="1">
      <alignment vertical="center" wrapText="1"/>
    </xf>
    <xf numFmtId="0" fontId="0" fillId="0" borderId="0" xfId="0" applyFill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42" fontId="4" fillId="0" borderId="3" xfId="5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3" fontId="4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1" fontId="6" fillId="0" borderId="0" xfId="2" applyFont="1" applyFill="1" applyAlignment="1">
      <alignment vertical="center" wrapText="1"/>
    </xf>
    <xf numFmtId="0" fontId="8" fillId="0" borderId="6" xfId="0" applyFont="1" applyFill="1" applyBorder="1" applyAlignment="1">
      <alignment horizontal="right" vertical="center" wrapText="1"/>
    </xf>
    <xf numFmtId="41" fontId="6" fillId="0" borderId="2" xfId="2" applyFont="1" applyFill="1" applyBorder="1" applyAlignment="1">
      <alignment horizontal="right" vertical="center" wrapText="1"/>
    </xf>
    <xf numFmtId="41" fontId="7" fillId="0" borderId="0" xfId="2" applyFont="1" applyFill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41" fontId="7" fillId="0" borderId="2" xfId="2" applyFont="1" applyFill="1" applyBorder="1" applyAlignment="1">
      <alignment horizontal="right" vertical="center" wrapText="1"/>
    </xf>
    <xf numFmtId="0" fontId="6" fillId="0" borderId="6" xfId="0" quotePrefix="1" applyFont="1" applyFill="1" applyBorder="1" applyAlignment="1">
      <alignment horizontal="left" vertical="center" wrapText="1"/>
    </xf>
    <xf numFmtId="41" fontId="6" fillId="0" borderId="6" xfId="2" applyFont="1" applyFill="1" applyBorder="1" applyAlignment="1">
      <alignment horizontal="left" vertical="center" wrapText="1"/>
    </xf>
    <xf numFmtId="41" fontId="6" fillId="0" borderId="0" xfId="2" applyFont="1"/>
    <xf numFmtId="41" fontId="0" fillId="0" borderId="0" xfId="0" applyNumberFormat="1"/>
    <xf numFmtId="0" fontId="6" fillId="0" borderId="7" xfId="0" applyFont="1" applyFill="1" applyBorder="1" applyAlignment="1">
      <alignment vertical="center" wrapText="1"/>
    </xf>
    <xf numFmtId="0" fontId="0" fillId="0" borderId="0" xfId="0" applyBorder="1"/>
    <xf numFmtId="41" fontId="6" fillId="0" borderId="8" xfId="2" applyFont="1" applyFill="1" applyBorder="1"/>
    <xf numFmtId="0" fontId="6" fillId="0" borderId="9" xfId="0" applyFont="1" applyFill="1" applyBorder="1" applyAlignment="1">
      <alignment wrapText="1"/>
    </xf>
    <xf numFmtId="0" fontId="6" fillId="0" borderId="9" xfId="0" applyFont="1" applyFill="1" applyBorder="1"/>
    <xf numFmtId="0" fontId="8" fillId="0" borderId="9" xfId="0" applyFont="1" applyFill="1" applyBorder="1"/>
    <xf numFmtId="0" fontId="6" fillId="0" borderId="9" xfId="0" applyFont="1" applyFill="1" applyBorder="1" applyAlignment="1">
      <alignment horizontal="left"/>
    </xf>
    <xf numFmtId="41" fontId="7" fillId="0" borderId="1" xfId="0" applyNumberFormat="1" applyFont="1" applyFill="1" applyBorder="1" applyAlignment="1">
      <alignment horizontal="right" vertical="center" wrapText="1"/>
    </xf>
    <xf numFmtId="0" fontId="0" fillId="0" borderId="10" xfId="0" applyFill="1" applyBorder="1"/>
    <xf numFmtId="41" fontId="0" fillId="0" borderId="11" xfId="0" applyNumberFormat="1" applyFill="1" applyBorder="1" applyAlignment="1">
      <alignment horizontal="center"/>
    </xf>
    <xf numFmtId="41" fontId="0" fillId="0" borderId="12" xfId="0" applyNumberFormat="1" applyFill="1" applyBorder="1" applyAlignment="1">
      <alignment horizontal="center"/>
    </xf>
    <xf numFmtId="41" fontId="0" fillId="0" borderId="0" xfId="0" applyNumberFormat="1" applyFill="1"/>
    <xf numFmtId="0" fontId="10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1" fontId="6" fillId="0" borderId="2" xfId="2" applyFont="1" applyFill="1" applyBorder="1" applyAlignment="1">
      <alignment horizontal="center" vertical="center"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1" fontId="6" fillId="0" borderId="0" xfId="2" applyFont="1" applyFill="1" applyBorder="1" applyAlignment="1">
      <alignment horizontal="right" vertical="center" wrapText="1"/>
    </xf>
    <xf numFmtId="165" fontId="6" fillId="0" borderId="0" xfId="4" applyNumberFormat="1" applyFont="1" applyFill="1" applyBorder="1" applyAlignment="1">
      <alignment horizontal="right" vertical="center" wrapText="1"/>
    </xf>
    <xf numFmtId="41" fontId="6" fillId="0" borderId="0" xfId="2" applyFont="1" applyBorder="1"/>
    <xf numFmtId="41" fontId="0" fillId="0" borderId="0" xfId="0" applyNumberFormat="1" applyBorder="1"/>
    <xf numFmtId="3" fontId="0" fillId="0" borderId="0" xfId="0" applyNumberFormat="1" applyBorder="1"/>
    <xf numFmtId="0" fontId="8" fillId="0" borderId="15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6" fillId="0" borderId="15" xfId="0" quotePrefix="1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vertical="center" wrapText="1"/>
    </xf>
    <xf numFmtId="41" fontId="6" fillId="0" borderId="15" xfId="2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vertical="center" wrapText="1"/>
    </xf>
    <xf numFmtId="0" fontId="6" fillId="0" borderId="17" xfId="0" applyFont="1" applyBorder="1" applyAlignment="1">
      <alignment wrapText="1"/>
    </xf>
    <xf numFmtId="0" fontId="8" fillId="0" borderId="17" xfId="0" applyFont="1" applyBorder="1" applyAlignment="1">
      <alignment wrapText="1"/>
    </xf>
    <xf numFmtId="0" fontId="6" fillId="0" borderId="17" xfId="0" applyFont="1" applyBorder="1" applyAlignment="1">
      <alignment horizontal="left" wrapText="1"/>
    </xf>
    <xf numFmtId="0" fontId="0" fillId="0" borderId="17" xfId="0" applyBorder="1"/>
    <xf numFmtId="0" fontId="0" fillId="0" borderId="3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vertical="center" wrapText="1"/>
    </xf>
    <xf numFmtId="0" fontId="9" fillId="0" borderId="13" xfId="0" applyFont="1" applyFill="1" applyBorder="1"/>
    <xf numFmtId="0" fontId="0" fillId="0" borderId="20" xfId="0" applyFill="1" applyBorder="1"/>
    <xf numFmtId="41" fontId="5" fillId="0" borderId="0" xfId="0" applyNumberFormat="1" applyFont="1" applyFill="1"/>
    <xf numFmtId="3" fontId="4" fillId="0" borderId="3" xfId="0" quotePrefix="1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</cellXfs>
  <cellStyles count="6">
    <cellStyle name="Euro" xfId="1"/>
    <cellStyle name="Migliaia [0]" xfId="2" builtinId="6"/>
    <cellStyle name="Normale" xfId="0" builtinId="0"/>
    <cellStyle name="Normale 2" xfId="3"/>
    <cellStyle name="Percentuale" xfId="4" builtinId="5"/>
    <cellStyle name="Valuta [0]_CE NA 2 TRIM 08 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0"/>
  <sheetViews>
    <sheetView tabSelected="1" view="pageBreakPreview" topLeftCell="A55" zoomScale="60" workbookViewId="0">
      <selection activeCell="D5" sqref="D5"/>
    </sheetView>
  </sheetViews>
  <sheetFormatPr defaultRowHeight="12.75"/>
  <cols>
    <col min="1" max="1" width="64.42578125" customWidth="1"/>
    <col min="2" max="2" width="18.85546875" style="50" customWidth="1"/>
    <col min="3" max="4" width="17.7109375" style="34" customWidth="1"/>
    <col min="5" max="5" width="13.140625" style="34" customWidth="1"/>
    <col min="6" max="6" width="33.42578125" style="34" customWidth="1"/>
  </cols>
  <sheetData>
    <row r="1" spans="1:6" ht="78.75" customHeight="1">
      <c r="A1" s="46" t="s">
        <v>617</v>
      </c>
      <c r="B1" s="2" t="s">
        <v>1319</v>
      </c>
      <c r="C1" s="51"/>
      <c r="D1" s="51"/>
      <c r="E1" s="51"/>
      <c r="F1" s="52"/>
    </row>
    <row r="2" spans="1:6">
      <c r="A2" s="58" t="s">
        <v>618</v>
      </c>
      <c r="B2" s="47">
        <f>'report analitico pdc'!D1160</f>
        <v>738217106</v>
      </c>
      <c r="C2" s="53"/>
      <c r="D2" s="53"/>
      <c r="E2" s="54"/>
    </row>
    <row r="3" spans="1:6" ht="25.5">
      <c r="A3" s="23" t="s">
        <v>343</v>
      </c>
      <c r="B3" s="47">
        <f>'report analitico pdc'!D1161</f>
        <v>4396661</v>
      </c>
      <c r="C3" s="53"/>
      <c r="D3" s="53"/>
      <c r="E3" s="54"/>
    </row>
    <row r="4" spans="1:6" ht="25.5">
      <c r="A4" s="23" t="s">
        <v>344</v>
      </c>
      <c r="B4" s="47">
        <f>'report analitico pdc'!D1162</f>
        <v>733820445</v>
      </c>
      <c r="C4" s="53"/>
      <c r="D4" s="53"/>
      <c r="E4" s="54"/>
    </row>
    <row r="5" spans="1:6">
      <c r="A5" s="58" t="s">
        <v>345</v>
      </c>
      <c r="B5" s="47">
        <f>'report analitico pdc'!D1163</f>
        <v>428954</v>
      </c>
      <c r="C5" s="53"/>
      <c r="D5" s="53"/>
      <c r="E5" s="54"/>
    </row>
    <row r="6" spans="1:6">
      <c r="A6" s="58" t="s">
        <v>346</v>
      </c>
      <c r="B6" s="47">
        <f>'report analitico pdc'!D1164</f>
        <v>9624563</v>
      </c>
      <c r="C6" s="53"/>
      <c r="D6" s="53"/>
      <c r="E6" s="54"/>
    </row>
    <row r="7" spans="1:6">
      <c r="A7" s="59"/>
      <c r="B7" s="47">
        <f>'report analitico pdc'!D1165</f>
        <v>743873962</v>
      </c>
      <c r="C7" s="53"/>
      <c r="D7" s="53"/>
      <c r="E7" s="54"/>
    </row>
    <row r="8" spans="1:6">
      <c r="A8" s="58" t="s">
        <v>348</v>
      </c>
      <c r="B8" s="47">
        <f>'report analitico pdc'!D1166</f>
        <v>4211946</v>
      </c>
      <c r="C8" s="53"/>
      <c r="D8" s="53"/>
      <c r="E8" s="54"/>
    </row>
    <row r="9" spans="1:6">
      <c r="A9" s="58" t="s">
        <v>349</v>
      </c>
      <c r="B9" s="47">
        <f>'report analitico pdc'!D1167</f>
        <v>1662612</v>
      </c>
      <c r="C9" s="53"/>
      <c r="D9" s="53"/>
      <c r="E9" s="54"/>
    </row>
    <row r="10" spans="1:6">
      <c r="A10" s="59"/>
      <c r="B10" s="47">
        <f>'report analitico pdc'!D1168</f>
        <v>749748520</v>
      </c>
      <c r="C10" s="53"/>
      <c r="D10" s="53"/>
      <c r="E10" s="54"/>
    </row>
    <row r="11" spans="1:6">
      <c r="A11" s="60" t="s">
        <v>351</v>
      </c>
      <c r="B11" s="47">
        <f>'report analitico pdc'!D1169</f>
        <v>1716268</v>
      </c>
      <c r="C11" s="53"/>
      <c r="D11" s="53"/>
      <c r="E11" s="54"/>
    </row>
    <row r="12" spans="1:6">
      <c r="A12" s="60" t="s">
        <v>352</v>
      </c>
      <c r="B12" s="47">
        <f>'report analitico pdc'!D1170</f>
        <v>5332051</v>
      </c>
      <c r="C12" s="53"/>
      <c r="D12" s="53"/>
      <c r="E12" s="54"/>
    </row>
    <row r="13" spans="1:6">
      <c r="A13" s="60" t="s">
        <v>353</v>
      </c>
      <c r="B13" s="47">
        <f>'report analitico pdc'!D1171</f>
        <v>9085839</v>
      </c>
      <c r="C13" s="53"/>
      <c r="D13" s="53"/>
      <c r="E13" s="54"/>
    </row>
    <row r="14" spans="1:6">
      <c r="A14" s="60" t="s">
        <v>354</v>
      </c>
      <c r="B14" s="47">
        <f>'report analitico pdc'!D1172</f>
        <v>2282121</v>
      </c>
      <c r="C14" s="53"/>
      <c r="D14" s="53"/>
      <c r="E14" s="54"/>
    </row>
    <row r="15" spans="1:6">
      <c r="A15" s="59"/>
      <c r="B15" s="47">
        <f>'report analitico pdc'!D1173</f>
        <v>18416279</v>
      </c>
      <c r="C15" s="53"/>
      <c r="D15" s="53"/>
      <c r="E15" s="54"/>
    </row>
    <row r="16" spans="1:6">
      <c r="A16" s="60" t="s">
        <v>355</v>
      </c>
      <c r="B16" s="47">
        <f>'report analitico pdc'!D1174</f>
        <v>4710042</v>
      </c>
      <c r="C16" s="53"/>
      <c r="D16" s="53"/>
      <c r="E16" s="54"/>
    </row>
    <row r="17" spans="1:5">
      <c r="A17" s="61" t="s">
        <v>356</v>
      </c>
      <c r="B17" s="47">
        <f>'report analitico pdc'!D1175</f>
        <v>772874841</v>
      </c>
      <c r="C17" s="53"/>
      <c r="D17" s="53"/>
      <c r="E17" s="54"/>
    </row>
    <row r="18" spans="1:5">
      <c r="A18" s="60" t="s">
        <v>357</v>
      </c>
      <c r="B18" s="47">
        <f>'report analitico pdc'!D1176</f>
        <v>90331793</v>
      </c>
      <c r="C18" s="53"/>
      <c r="D18" s="53"/>
      <c r="E18" s="54"/>
    </row>
    <row r="19" spans="1:5">
      <c r="A19" s="60" t="s">
        <v>358</v>
      </c>
      <c r="B19" s="47">
        <f>'report analitico pdc'!D1177</f>
        <v>45056933</v>
      </c>
      <c r="C19" s="53"/>
      <c r="D19" s="53"/>
      <c r="E19" s="54"/>
    </row>
    <row r="20" spans="1:5">
      <c r="A20" s="60" t="s">
        <v>359</v>
      </c>
      <c r="B20" s="47">
        <f>'report analitico pdc'!D1178</f>
        <v>68873991</v>
      </c>
      <c r="C20" s="53"/>
      <c r="D20" s="53"/>
      <c r="E20" s="54"/>
    </row>
    <row r="21" spans="1:5">
      <c r="A21" s="60" t="s">
        <v>360</v>
      </c>
      <c r="B21" s="47">
        <f>'report analitico pdc'!D1179</f>
        <v>16233315</v>
      </c>
      <c r="C21" s="53"/>
      <c r="D21" s="53"/>
      <c r="E21" s="54"/>
    </row>
    <row r="22" spans="1:5">
      <c r="A22" s="60" t="s">
        <v>361</v>
      </c>
      <c r="B22" s="47">
        <f>'report analitico pdc'!D1180</f>
        <v>13426513</v>
      </c>
      <c r="C22" s="53"/>
      <c r="D22" s="53"/>
      <c r="E22" s="54"/>
    </row>
    <row r="23" spans="1:5">
      <c r="A23" s="60" t="s">
        <v>362</v>
      </c>
      <c r="B23" s="47">
        <f>'report analitico pdc'!D1181</f>
        <v>9502930</v>
      </c>
      <c r="C23" s="53"/>
      <c r="D23" s="53"/>
      <c r="E23" s="54"/>
    </row>
    <row r="24" spans="1:5">
      <c r="A24" s="60" t="s">
        <v>1123</v>
      </c>
      <c r="B24" s="47">
        <f>'report analitico pdc'!D1182</f>
        <v>50299887</v>
      </c>
      <c r="C24" s="53"/>
      <c r="D24" s="53"/>
      <c r="E24" s="54"/>
    </row>
    <row r="25" spans="1:5">
      <c r="A25" s="60" t="s">
        <v>1124</v>
      </c>
      <c r="B25" s="47">
        <f>'report analitico pdc'!D1183</f>
        <v>0</v>
      </c>
      <c r="C25" s="53"/>
      <c r="D25" s="53"/>
      <c r="E25" s="54"/>
    </row>
    <row r="26" spans="1:5">
      <c r="A26" s="60" t="s">
        <v>388</v>
      </c>
      <c r="B26" s="47">
        <f>'report analitico pdc'!D1184</f>
        <v>42916751</v>
      </c>
      <c r="C26" s="53"/>
      <c r="D26" s="53"/>
      <c r="E26" s="54"/>
    </row>
    <row r="27" spans="1:5">
      <c r="A27" s="60" t="s">
        <v>389</v>
      </c>
      <c r="B27" s="47">
        <f>'report analitico pdc'!D1185</f>
        <v>9520686</v>
      </c>
      <c r="C27" s="53"/>
      <c r="D27" s="53"/>
      <c r="E27" s="54"/>
    </row>
    <row r="28" spans="1:5">
      <c r="A28" s="60" t="s">
        <v>390</v>
      </c>
      <c r="B28" s="47">
        <f>'report analitico pdc'!D1186</f>
        <v>9913928</v>
      </c>
      <c r="C28" s="53"/>
      <c r="D28" s="53"/>
      <c r="E28" s="54"/>
    </row>
    <row r="29" spans="1:5">
      <c r="A29" s="60" t="s">
        <v>391</v>
      </c>
      <c r="B29" s="47">
        <f>'report analitico pdc'!D1187</f>
        <v>199844959</v>
      </c>
      <c r="C29" s="53"/>
      <c r="D29" s="53"/>
      <c r="E29" s="54"/>
    </row>
    <row r="30" spans="1:5">
      <c r="A30" s="60" t="s">
        <v>392</v>
      </c>
      <c r="B30" s="47">
        <f>'report analitico pdc'!D1188</f>
        <v>13823283</v>
      </c>
      <c r="C30" s="53"/>
      <c r="D30" s="53"/>
      <c r="E30" s="54"/>
    </row>
    <row r="31" spans="1:5">
      <c r="A31" s="60" t="s">
        <v>393</v>
      </c>
      <c r="B31" s="47">
        <f>'report analitico pdc'!D1189</f>
        <v>24294794</v>
      </c>
      <c r="C31" s="53"/>
      <c r="D31" s="53"/>
      <c r="E31" s="54"/>
    </row>
    <row r="32" spans="1:5">
      <c r="A32" s="60" t="s">
        <v>394</v>
      </c>
      <c r="B32" s="47">
        <f>'report analitico pdc'!D1190</f>
        <v>4825063</v>
      </c>
      <c r="C32" s="53"/>
      <c r="D32" s="53"/>
      <c r="E32" s="54"/>
    </row>
    <row r="33" spans="1:5">
      <c r="A33" s="60" t="s">
        <v>395</v>
      </c>
      <c r="B33" s="47">
        <f>'report analitico pdc'!D1191</f>
        <v>14335442</v>
      </c>
      <c r="C33" s="53"/>
      <c r="D33" s="53"/>
      <c r="E33" s="54"/>
    </row>
    <row r="34" spans="1:5">
      <c r="A34" s="60" t="s">
        <v>396</v>
      </c>
      <c r="B34" s="47">
        <f>'report analitico pdc'!D1192</f>
        <v>1449087</v>
      </c>
      <c r="C34" s="53"/>
      <c r="D34" s="53"/>
      <c r="E34" s="54"/>
    </row>
    <row r="35" spans="1:5">
      <c r="A35" s="60" t="s">
        <v>397</v>
      </c>
      <c r="B35" s="47">
        <f>'report analitico pdc'!D1193</f>
        <v>-500050</v>
      </c>
      <c r="C35" s="53"/>
      <c r="D35" s="53"/>
      <c r="E35" s="54"/>
    </row>
    <row r="36" spans="1:5">
      <c r="A36" s="60" t="s">
        <v>398</v>
      </c>
      <c r="B36" s="47">
        <f>'report analitico pdc'!D1194</f>
        <v>3999765</v>
      </c>
      <c r="C36" s="53"/>
      <c r="D36" s="53"/>
      <c r="E36" s="54"/>
    </row>
    <row r="37" spans="1:5">
      <c r="A37" s="61" t="s">
        <v>399</v>
      </c>
      <c r="B37" s="47">
        <f>'report analitico pdc'!D1195</f>
        <v>618149070</v>
      </c>
      <c r="C37" s="53"/>
      <c r="D37" s="53"/>
      <c r="E37" s="54"/>
    </row>
    <row r="38" spans="1:5">
      <c r="A38" s="61" t="s">
        <v>400</v>
      </c>
      <c r="B38" s="47">
        <f>'report analitico pdc'!D1196</f>
        <v>154725771</v>
      </c>
      <c r="C38" s="53"/>
      <c r="D38" s="53"/>
      <c r="E38" s="54"/>
    </row>
    <row r="39" spans="1:5">
      <c r="A39" s="60" t="s">
        <v>401</v>
      </c>
      <c r="B39" s="47">
        <f>'report analitico pdc'!D1197</f>
        <v>1995573</v>
      </c>
      <c r="C39" s="53"/>
      <c r="D39" s="53"/>
      <c r="E39" s="54"/>
    </row>
    <row r="40" spans="1:5">
      <c r="A40" s="60" t="s">
        <v>402</v>
      </c>
      <c r="B40" s="47">
        <f>'report analitico pdc'!D1198</f>
        <v>-538749</v>
      </c>
      <c r="C40" s="53"/>
      <c r="D40" s="53"/>
      <c r="E40" s="54"/>
    </row>
    <row r="41" spans="1:5">
      <c r="A41" s="60" t="s">
        <v>403</v>
      </c>
      <c r="B41" s="47">
        <f>'report analitico pdc'!D1199</f>
        <v>31900660</v>
      </c>
      <c r="C41" s="53"/>
      <c r="D41" s="53"/>
      <c r="E41" s="54"/>
    </row>
    <row r="42" spans="1:5">
      <c r="A42" s="62" t="s">
        <v>404</v>
      </c>
      <c r="B42" s="47">
        <f>'report analitico pdc'!D1200</f>
        <v>-60123077</v>
      </c>
      <c r="C42" s="53"/>
      <c r="D42" s="53"/>
      <c r="E42" s="54"/>
    </row>
    <row r="43" spans="1:5">
      <c r="A43" s="60" t="s">
        <v>405</v>
      </c>
      <c r="B43" s="47">
        <f>'report analitico pdc'!D1201</f>
        <v>20713009</v>
      </c>
      <c r="C43" s="53"/>
      <c r="D43" s="53"/>
      <c r="E43" s="54"/>
    </row>
    <row r="44" spans="1:5">
      <c r="A44" s="60" t="s">
        <v>406</v>
      </c>
      <c r="B44" s="47">
        <f>'report analitico pdc'!D1202</f>
        <v>-145819834</v>
      </c>
      <c r="C44" s="53"/>
      <c r="D44" s="53"/>
      <c r="E44" s="54"/>
    </row>
    <row r="45" spans="1:5">
      <c r="A45" s="60" t="s">
        <v>407</v>
      </c>
      <c r="B45" s="47">
        <f>'report analitico pdc'!D1203</f>
        <v>11874373</v>
      </c>
      <c r="C45" s="53"/>
      <c r="D45" s="53"/>
      <c r="E45" s="54"/>
    </row>
    <row r="46" spans="1:5">
      <c r="A46" s="60" t="s">
        <v>408</v>
      </c>
      <c r="B46" s="47">
        <f>'report analitico pdc'!D1204</f>
        <v>-14727101</v>
      </c>
      <c r="C46" s="53"/>
      <c r="D46" s="53"/>
      <c r="E46" s="54"/>
    </row>
    <row r="47" spans="1:5">
      <c r="A47" s="60" t="s">
        <v>409</v>
      </c>
      <c r="B47" s="47">
        <f>'report analitico pdc'!D1205</f>
        <v>0</v>
      </c>
      <c r="C47" s="53"/>
      <c r="D47" s="53"/>
      <c r="E47" s="54"/>
    </row>
    <row r="48" spans="1:5">
      <c r="A48" s="63" t="s">
        <v>410</v>
      </c>
      <c r="B48" s="47">
        <f>'report analitico pdc'!D1206</f>
        <v>625</v>
      </c>
      <c r="C48" s="53"/>
      <c r="D48" s="53"/>
      <c r="E48" s="54"/>
    </row>
    <row r="49" spans="1:5">
      <c r="A49" s="64" t="s">
        <v>411</v>
      </c>
      <c r="B49" s="47">
        <f>'report analitico pdc'!D1207</f>
        <v>0</v>
      </c>
      <c r="C49" s="53"/>
      <c r="D49" s="53"/>
      <c r="E49" s="54"/>
    </row>
    <row r="50" spans="1:5" ht="13.5" thickBot="1">
      <c r="A50" s="65" t="s">
        <v>412</v>
      </c>
      <c r="B50" s="47">
        <f>'report analitico pdc'!D1208</f>
        <v>625</v>
      </c>
      <c r="C50" s="55"/>
      <c r="D50" s="55"/>
      <c r="E50" s="54"/>
    </row>
    <row r="51" spans="1:5">
      <c r="A51" s="48" t="s">
        <v>619</v>
      </c>
      <c r="B51" s="49" t="s">
        <v>620</v>
      </c>
      <c r="C51" s="55"/>
      <c r="D51" s="55"/>
      <c r="E51" s="54"/>
    </row>
    <row r="52" spans="1:5">
      <c r="A52" s="66" t="s">
        <v>414</v>
      </c>
      <c r="B52" s="47">
        <f>'report analitico pdc'!D1210</f>
        <v>89831743</v>
      </c>
      <c r="C52" s="55"/>
      <c r="D52" s="55"/>
      <c r="E52" s="54"/>
    </row>
    <row r="53" spans="1:5">
      <c r="A53" s="36" t="s">
        <v>533</v>
      </c>
      <c r="B53" s="47">
        <f>'report analitico pdc'!D1211</f>
        <v>85152785</v>
      </c>
      <c r="C53" s="55"/>
      <c r="D53" s="55"/>
      <c r="E53" s="54"/>
    </row>
    <row r="54" spans="1:5">
      <c r="A54" s="66" t="s">
        <v>534</v>
      </c>
      <c r="B54" s="47">
        <f>'report analitico pdc'!D1212</f>
        <v>41794486</v>
      </c>
      <c r="C54" s="55"/>
      <c r="D54" s="55"/>
      <c r="E54" s="54"/>
    </row>
    <row r="55" spans="1:5" ht="16.5" customHeight="1">
      <c r="A55" s="66" t="s">
        <v>535</v>
      </c>
      <c r="B55" s="47">
        <f>'report analitico pdc'!D1213</f>
        <v>48537307</v>
      </c>
      <c r="C55" s="55"/>
      <c r="D55" s="55"/>
      <c r="E55" s="54"/>
    </row>
    <row r="56" spans="1:5">
      <c r="A56" s="67" t="s">
        <v>536</v>
      </c>
      <c r="B56" s="47">
        <f>'report analitico pdc'!D1214</f>
        <v>26967335</v>
      </c>
      <c r="C56" s="55"/>
      <c r="D56" s="55"/>
      <c r="E56" s="54"/>
    </row>
    <row r="57" spans="1:5">
      <c r="A57" s="38" t="s">
        <v>537</v>
      </c>
      <c r="B57" s="47">
        <f>'report analitico pdc'!D1215</f>
        <v>95841326</v>
      </c>
      <c r="C57" s="55"/>
      <c r="D57" s="55"/>
      <c r="E57" s="54"/>
    </row>
    <row r="58" spans="1:5">
      <c r="A58" s="66" t="s">
        <v>538</v>
      </c>
      <c r="B58" s="47">
        <f>'report analitico pdc'!D1216</f>
        <v>45056933</v>
      </c>
      <c r="C58" s="55"/>
      <c r="D58" s="55"/>
      <c r="E58" s="54"/>
    </row>
    <row r="59" spans="1:5">
      <c r="A59" s="68" t="s">
        <v>539</v>
      </c>
      <c r="B59" s="47">
        <f>'report analitico pdc'!D1217</f>
        <v>0</v>
      </c>
      <c r="C59" s="55"/>
      <c r="D59" s="55"/>
      <c r="E59" s="54"/>
    </row>
    <row r="60" spans="1:5">
      <c r="A60" s="66" t="s">
        <v>540</v>
      </c>
      <c r="B60" s="47">
        <f>'report analitico pdc'!D1218</f>
        <v>12463884</v>
      </c>
      <c r="C60" s="55"/>
      <c r="D60" s="55"/>
      <c r="E60" s="54"/>
    </row>
    <row r="61" spans="1:5">
      <c r="A61" s="66" t="s">
        <v>541</v>
      </c>
      <c r="B61" s="47">
        <f>'report analitico pdc'!D1219</f>
        <v>3769431</v>
      </c>
      <c r="C61" s="55"/>
      <c r="D61" s="55"/>
      <c r="E61" s="54"/>
    </row>
    <row r="62" spans="1:5">
      <c r="A62" s="37" t="s">
        <v>542</v>
      </c>
      <c r="B62" s="47">
        <f>'report analitico pdc'!D1220</f>
        <v>16123614</v>
      </c>
      <c r="C62" s="55"/>
      <c r="D62" s="55"/>
      <c r="E62" s="54"/>
    </row>
    <row r="63" spans="1:5">
      <c r="A63" s="66" t="s">
        <v>543</v>
      </c>
      <c r="B63" s="47">
        <f>'report analitico pdc'!D1221</f>
        <v>153472417</v>
      </c>
      <c r="C63" s="55"/>
      <c r="D63" s="55"/>
      <c r="E63" s="54"/>
    </row>
    <row r="64" spans="1:5">
      <c r="A64" s="66" t="s">
        <v>544</v>
      </c>
      <c r="B64" s="47">
        <f>'report analitico pdc'!D1222</f>
        <v>474958</v>
      </c>
      <c r="C64" s="56"/>
      <c r="D64" s="56"/>
      <c r="E64" s="54"/>
    </row>
    <row r="65" spans="1:5">
      <c r="A65" s="66" t="s">
        <v>545</v>
      </c>
      <c r="B65" s="47">
        <f>'report analitico pdc'!D1223</f>
        <v>23383950</v>
      </c>
      <c r="C65" s="57"/>
      <c r="D65" s="57"/>
      <c r="E65" s="54"/>
    </row>
    <row r="66" spans="1:5">
      <c r="A66" s="66" t="s">
        <v>546</v>
      </c>
      <c r="B66" s="47">
        <f>'report analitico pdc'!D1224</f>
        <v>22513634</v>
      </c>
      <c r="E66" s="54"/>
    </row>
    <row r="67" spans="1:5">
      <c r="A67" s="66" t="s">
        <v>547</v>
      </c>
      <c r="B67" s="47">
        <f>'report analitico pdc'!D1225</f>
        <v>-28222417</v>
      </c>
    </row>
    <row r="68" spans="1:5">
      <c r="A68" s="66" t="s">
        <v>548</v>
      </c>
      <c r="B68" s="47">
        <f>'report analitico pdc'!D1226</f>
        <v>-125106825</v>
      </c>
    </row>
    <row r="69" spans="1:5">
      <c r="A69" s="60" t="s">
        <v>549</v>
      </c>
      <c r="B69" s="47">
        <f>'report analitico pdc'!D1227</f>
        <v>35762902</v>
      </c>
    </row>
    <row r="70" spans="1:5">
      <c r="A70" s="69" t="s">
        <v>550</v>
      </c>
      <c r="B70" s="47">
        <f>'report analitico pdc'!D1228</f>
        <v>7153849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 xml:space="preserve">&amp;L Consuntivo
al 31/12/2015 Vers. 0&amp;CModello CE Na&amp;RRegione Piemonte 
Assessorato alla Sanità
Azienda 213 ASL AL 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8">
    <pageSetUpPr autoPageBreaks="0"/>
  </sheetPr>
  <dimension ref="A1:HG1230"/>
  <sheetViews>
    <sheetView view="pageBreakPreview" zoomScale="60" workbookViewId="0">
      <pane ySplit="1" topLeftCell="A768" activePane="bottomLeft" state="frozen"/>
      <selection activeCell="D961" sqref="D961"/>
      <selection pane="bottomLeft" activeCell="D585" sqref="D585"/>
    </sheetView>
  </sheetViews>
  <sheetFormatPr defaultRowHeight="12.75"/>
  <cols>
    <col min="1" max="1" width="9.28515625" style="10" customWidth="1"/>
    <col min="2" max="2" width="11.42578125" style="10" customWidth="1"/>
    <col min="3" max="3" width="76" style="10" customWidth="1"/>
    <col min="4" max="4" width="16.85546875" style="10" bestFit="1" customWidth="1"/>
  </cols>
  <sheetData>
    <row r="1" spans="1:4" ht="31.5">
      <c r="A1" s="1" t="s">
        <v>749</v>
      </c>
      <c r="B1" s="1">
        <v>0</v>
      </c>
      <c r="C1" s="1" t="s">
        <v>415</v>
      </c>
      <c r="D1" s="1" t="s">
        <v>416</v>
      </c>
    </row>
    <row r="2" spans="1:4" ht="25.5">
      <c r="A2" s="70" t="s">
        <v>750</v>
      </c>
      <c r="B2" s="74"/>
      <c r="C2" s="74"/>
      <c r="D2" s="74"/>
    </row>
    <row r="3" spans="1:4" ht="25.5">
      <c r="A3" s="4">
        <v>20</v>
      </c>
      <c r="B3" s="5" t="s">
        <v>417</v>
      </c>
      <c r="C3" s="4" t="s">
        <v>418</v>
      </c>
      <c r="D3" s="6">
        <f>D5+D22+D34+D39+D44+D47+D59+D65+D66+D68+D73+D80+D85+D90</f>
        <v>81651912</v>
      </c>
    </row>
    <row r="4" spans="1:4" ht="25.5">
      <c r="A4" s="4" t="s">
        <v>751</v>
      </c>
      <c r="B4" s="5" t="s">
        <v>419</v>
      </c>
      <c r="C4" s="5" t="s">
        <v>420</v>
      </c>
      <c r="D4" s="6">
        <f>D3+D109</f>
        <v>82291902</v>
      </c>
    </row>
    <row r="5" spans="1:4">
      <c r="A5" s="71" t="s">
        <v>752</v>
      </c>
      <c r="B5" s="5" t="s">
        <v>421</v>
      </c>
      <c r="C5" s="5" t="s">
        <v>422</v>
      </c>
      <c r="D5" s="6">
        <f>SUM(D6:D10)-SUM(D11:D15)+D16-D17+SUM(D18:D19)+D20+D21</f>
        <v>48537307</v>
      </c>
    </row>
    <row r="6" spans="1:4">
      <c r="A6" s="71" t="s">
        <v>752</v>
      </c>
      <c r="B6" s="7">
        <v>3100102</v>
      </c>
      <c r="C6" s="85" t="s">
        <v>1291</v>
      </c>
      <c r="D6" s="8">
        <v>770369</v>
      </c>
    </row>
    <row r="7" spans="1:4">
      <c r="A7" s="71" t="s">
        <v>752</v>
      </c>
      <c r="B7" s="7">
        <v>3100116</v>
      </c>
      <c r="C7" s="86" t="s">
        <v>1292</v>
      </c>
      <c r="D7" s="8">
        <v>9845074</v>
      </c>
    </row>
    <row r="8" spans="1:4">
      <c r="A8" s="71" t="s">
        <v>752</v>
      </c>
      <c r="B8" s="7">
        <v>3100117</v>
      </c>
      <c r="C8" s="86" t="s">
        <v>1293</v>
      </c>
      <c r="D8" s="8">
        <v>10237571</v>
      </c>
    </row>
    <row r="9" spans="1:4">
      <c r="A9" s="71" t="s">
        <v>752</v>
      </c>
      <c r="B9" s="7">
        <v>3100118</v>
      </c>
      <c r="C9" s="7" t="s">
        <v>1294</v>
      </c>
      <c r="D9" s="8">
        <v>15621746</v>
      </c>
    </row>
    <row r="10" spans="1:4">
      <c r="A10" s="71" t="s">
        <v>752</v>
      </c>
      <c r="B10" s="7">
        <v>3100139</v>
      </c>
      <c r="C10" s="86" t="s">
        <v>551</v>
      </c>
      <c r="D10" s="8">
        <v>0</v>
      </c>
    </row>
    <row r="11" spans="1:4">
      <c r="A11" s="71" t="s">
        <v>753</v>
      </c>
      <c r="B11" s="7">
        <v>4800102</v>
      </c>
      <c r="C11" s="85" t="s">
        <v>765</v>
      </c>
      <c r="D11" s="8">
        <v>0</v>
      </c>
    </row>
    <row r="12" spans="1:4">
      <c r="A12" s="71" t="s">
        <v>753</v>
      </c>
      <c r="B12" s="7">
        <v>4800116</v>
      </c>
      <c r="C12" s="86" t="s">
        <v>856</v>
      </c>
      <c r="D12" s="8">
        <v>0</v>
      </c>
    </row>
    <row r="13" spans="1:4">
      <c r="A13" s="71" t="s">
        <v>753</v>
      </c>
      <c r="B13" s="7">
        <v>4800117</v>
      </c>
      <c r="C13" s="7" t="s">
        <v>552</v>
      </c>
      <c r="D13" s="8">
        <v>0</v>
      </c>
    </row>
    <row r="14" spans="1:4">
      <c r="A14" s="71" t="s">
        <v>753</v>
      </c>
      <c r="B14" s="7">
        <v>4800118</v>
      </c>
      <c r="C14" s="7" t="s">
        <v>425</v>
      </c>
      <c r="D14" s="8">
        <v>0</v>
      </c>
    </row>
    <row r="15" spans="1:4">
      <c r="A15" s="71" t="s">
        <v>753</v>
      </c>
      <c r="B15" s="7">
        <v>4800120</v>
      </c>
      <c r="C15" s="86" t="s">
        <v>553</v>
      </c>
      <c r="D15" s="8">
        <v>0</v>
      </c>
    </row>
    <row r="16" spans="1:4">
      <c r="A16" s="72" t="s">
        <v>752</v>
      </c>
      <c r="B16" s="7">
        <v>3100142</v>
      </c>
      <c r="C16" s="86" t="s">
        <v>1295</v>
      </c>
      <c r="D16" s="8">
        <v>716958</v>
      </c>
    </row>
    <row r="17" spans="1:4">
      <c r="A17" s="71" t="s">
        <v>753</v>
      </c>
      <c r="B17" s="7">
        <v>4800123</v>
      </c>
      <c r="C17" s="86" t="s">
        <v>554</v>
      </c>
      <c r="D17" s="8">
        <v>0</v>
      </c>
    </row>
    <row r="18" spans="1:4">
      <c r="A18" s="71" t="s">
        <v>752</v>
      </c>
      <c r="B18" s="7">
        <v>3100147</v>
      </c>
      <c r="C18" s="7" t="s">
        <v>1297</v>
      </c>
      <c r="D18" s="8">
        <v>0</v>
      </c>
    </row>
    <row r="19" spans="1:4">
      <c r="A19" s="71" t="s">
        <v>752</v>
      </c>
      <c r="B19" s="7">
        <v>3100148</v>
      </c>
      <c r="C19" s="7" t="s">
        <v>426</v>
      </c>
      <c r="D19" s="8">
        <v>11345589</v>
      </c>
    </row>
    <row r="20" spans="1:4">
      <c r="A20" s="71" t="s">
        <v>752</v>
      </c>
      <c r="B20" s="7">
        <v>3100165</v>
      </c>
      <c r="C20" s="7" t="s">
        <v>1298</v>
      </c>
      <c r="D20" s="8">
        <v>0</v>
      </c>
    </row>
    <row r="21" spans="1:4">
      <c r="A21" s="71" t="s">
        <v>752</v>
      </c>
      <c r="B21" s="7">
        <v>3100166</v>
      </c>
      <c r="C21" s="7" t="s">
        <v>1299</v>
      </c>
      <c r="D21" s="8">
        <v>0</v>
      </c>
    </row>
    <row r="22" spans="1:4">
      <c r="A22" s="71" t="s">
        <v>752</v>
      </c>
      <c r="B22" s="5" t="s">
        <v>427</v>
      </c>
      <c r="C22" s="5" t="s">
        <v>428</v>
      </c>
      <c r="D22" s="6">
        <f>D23-D24+SUM(D25:D29)-SUM(D30:D33)</f>
        <v>2195198</v>
      </c>
    </row>
    <row r="23" spans="1:4">
      <c r="A23" s="71" t="s">
        <v>752</v>
      </c>
      <c r="B23" s="7">
        <v>3100119</v>
      </c>
      <c r="C23" s="7" t="s">
        <v>703</v>
      </c>
      <c r="D23" s="8">
        <v>1442371</v>
      </c>
    </row>
    <row r="24" spans="1:4">
      <c r="A24" s="71" t="s">
        <v>753</v>
      </c>
      <c r="B24" s="7">
        <v>4800119</v>
      </c>
      <c r="C24" s="7" t="s">
        <v>704</v>
      </c>
      <c r="D24" s="8">
        <v>0</v>
      </c>
    </row>
    <row r="25" spans="1:4">
      <c r="A25" s="71" t="s">
        <v>752</v>
      </c>
      <c r="B25" s="7">
        <v>3100152</v>
      </c>
      <c r="C25" s="7" t="s">
        <v>766</v>
      </c>
      <c r="D25" s="8">
        <v>0</v>
      </c>
    </row>
    <row r="26" spans="1:4">
      <c r="A26" s="71" t="s">
        <v>752</v>
      </c>
      <c r="B26" s="7">
        <v>3100153</v>
      </c>
      <c r="C26" s="7" t="s">
        <v>1056</v>
      </c>
      <c r="D26" s="8">
        <v>0</v>
      </c>
    </row>
    <row r="27" spans="1:4">
      <c r="A27" s="71" t="s">
        <v>752</v>
      </c>
      <c r="B27" s="7">
        <v>3100154</v>
      </c>
      <c r="C27" s="7" t="s">
        <v>768</v>
      </c>
      <c r="D27" s="8">
        <v>178357</v>
      </c>
    </row>
    <row r="28" spans="1:4">
      <c r="A28" s="71" t="s">
        <v>752</v>
      </c>
      <c r="B28" s="7">
        <v>3100155</v>
      </c>
      <c r="C28" s="7" t="s">
        <v>1057</v>
      </c>
      <c r="D28" s="8">
        <v>573345</v>
      </c>
    </row>
    <row r="29" spans="1:4">
      <c r="A29" s="71" t="s">
        <v>752</v>
      </c>
      <c r="B29" s="7">
        <v>3100162</v>
      </c>
      <c r="C29" s="7" t="s">
        <v>1268</v>
      </c>
      <c r="D29" s="8">
        <v>1125</v>
      </c>
    </row>
    <row r="30" spans="1:4">
      <c r="A30" s="71" t="s">
        <v>753</v>
      </c>
      <c r="B30" s="7">
        <v>4800125</v>
      </c>
      <c r="C30" s="7" t="s">
        <v>766</v>
      </c>
      <c r="D30" s="8">
        <v>0</v>
      </c>
    </row>
    <row r="31" spans="1:4">
      <c r="A31" s="71" t="s">
        <v>753</v>
      </c>
      <c r="B31" s="7">
        <v>4800126</v>
      </c>
      <c r="C31" s="7" t="s">
        <v>767</v>
      </c>
      <c r="D31" s="8">
        <v>0</v>
      </c>
    </row>
    <row r="32" spans="1:4">
      <c r="A32" s="71" t="s">
        <v>753</v>
      </c>
      <c r="B32" s="7">
        <v>4800127</v>
      </c>
      <c r="C32" s="7" t="s">
        <v>768</v>
      </c>
      <c r="D32" s="8">
        <v>0</v>
      </c>
    </row>
    <row r="33" spans="1:4">
      <c r="A33" s="71" t="s">
        <v>753</v>
      </c>
      <c r="B33" s="7">
        <v>4800128</v>
      </c>
      <c r="C33" s="7" t="s">
        <v>769</v>
      </c>
      <c r="D33" s="8">
        <v>0</v>
      </c>
    </row>
    <row r="34" spans="1:4">
      <c r="A34" s="71" t="s">
        <v>752</v>
      </c>
      <c r="B34" s="5" t="s">
        <v>705</v>
      </c>
      <c r="C34" s="5" t="s">
        <v>1193</v>
      </c>
      <c r="D34" s="6">
        <f>SUM(D35:D36)-SUM(D37:D38)</f>
        <v>1392815</v>
      </c>
    </row>
    <row r="35" spans="1:4">
      <c r="A35" s="71" t="s">
        <v>752</v>
      </c>
      <c r="B35" s="7">
        <v>3100105</v>
      </c>
      <c r="C35" s="7" t="s">
        <v>1054</v>
      </c>
      <c r="D35" s="8">
        <v>1365165</v>
      </c>
    </row>
    <row r="36" spans="1:4">
      <c r="A36" s="71" t="s">
        <v>752</v>
      </c>
      <c r="B36" s="7">
        <v>3100106</v>
      </c>
      <c r="C36" s="7" t="s">
        <v>1289</v>
      </c>
      <c r="D36" s="8">
        <v>27650</v>
      </c>
    </row>
    <row r="37" spans="1:4">
      <c r="A37" s="71" t="s">
        <v>753</v>
      </c>
      <c r="B37" s="7">
        <v>4800105</v>
      </c>
      <c r="C37" s="7" t="s">
        <v>1194</v>
      </c>
      <c r="D37" s="8">
        <v>0</v>
      </c>
    </row>
    <row r="38" spans="1:4">
      <c r="A38" s="71" t="s">
        <v>753</v>
      </c>
      <c r="B38" s="7">
        <v>4800106</v>
      </c>
      <c r="C38" s="7" t="s">
        <v>1195</v>
      </c>
      <c r="D38" s="8">
        <v>0</v>
      </c>
    </row>
    <row r="39" spans="1:4">
      <c r="A39" s="71" t="s">
        <v>752</v>
      </c>
      <c r="B39" s="5" t="s">
        <v>1196</v>
      </c>
      <c r="C39" s="5" t="s">
        <v>1197</v>
      </c>
      <c r="D39" s="6">
        <f>D40-D41+D42-D43</f>
        <v>6870839</v>
      </c>
    </row>
    <row r="40" spans="1:4">
      <c r="A40" s="71" t="s">
        <v>752</v>
      </c>
      <c r="B40" s="7">
        <v>3100107</v>
      </c>
      <c r="C40" s="7" t="s">
        <v>1290</v>
      </c>
      <c r="D40" s="8">
        <v>6870818</v>
      </c>
    </row>
    <row r="41" spans="1:4">
      <c r="A41" s="71" t="s">
        <v>753</v>
      </c>
      <c r="B41" s="7">
        <v>4800107</v>
      </c>
      <c r="C41" s="7" t="s">
        <v>1198</v>
      </c>
      <c r="D41" s="8">
        <v>0</v>
      </c>
    </row>
    <row r="42" spans="1:4">
      <c r="A42" s="71" t="s">
        <v>752</v>
      </c>
      <c r="B42" s="7">
        <v>3100159</v>
      </c>
      <c r="C42" s="7" t="s">
        <v>771</v>
      </c>
      <c r="D42" s="8">
        <v>21</v>
      </c>
    </row>
    <row r="43" spans="1:4">
      <c r="A43" s="71" t="s">
        <v>753</v>
      </c>
      <c r="B43" s="7">
        <v>4800132</v>
      </c>
      <c r="C43" s="7" t="s">
        <v>771</v>
      </c>
      <c r="D43" s="8">
        <v>0</v>
      </c>
    </row>
    <row r="44" spans="1:4">
      <c r="A44" s="71" t="s">
        <v>752</v>
      </c>
      <c r="B44" s="5" t="s">
        <v>1199</v>
      </c>
      <c r="C44" s="5" t="s">
        <v>1200</v>
      </c>
      <c r="D44" s="6">
        <f>SUM(D45:D45)-SUM(D46:D46)</f>
        <v>140003</v>
      </c>
    </row>
    <row r="45" spans="1:4">
      <c r="A45" s="71" t="s">
        <v>752</v>
      </c>
      <c r="B45" s="7">
        <v>3100109</v>
      </c>
      <c r="C45" s="7" t="s">
        <v>1055</v>
      </c>
      <c r="D45" s="8">
        <v>140003</v>
      </c>
    </row>
    <row r="46" spans="1:4">
      <c r="A46" s="71" t="s">
        <v>753</v>
      </c>
      <c r="B46" s="7">
        <v>4800109</v>
      </c>
      <c r="C46" s="7" t="s">
        <v>1201</v>
      </c>
      <c r="D46" s="8">
        <v>0</v>
      </c>
    </row>
    <row r="47" spans="1:4">
      <c r="A47" s="71" t="s">
        <v>752</v>
      </c>
      <c r="B47" s="5" t="s">
        <v>1202</v>
      </c>
      <c r="C47" s="5" t="s">
        <v>1203</v>
      </c>
      <c r="D47" s="6">
        <f>SUM(D48:D49)-D50+D51-D52+SUM(D53:D54)-D55+SUM(D56:D57)-D58</f>
        <v>13343867</v>
      </c>
    </row>
    <row r="48" spans="1:4">
      <c r="A48" s="71" t="s">
        <v>752</v>
      </c>
      <c r="B48" s="7">
        <v>3100143</v>
      </c>
      <c r="C48" s="7" t="s">
        <v>1296</v>
      </c>
      <c r="D48" s="8">
        <v>416962</v>
      </c>
    </row>
    <row r="49" spans="1:4">
      <c r="A49" s="71" t="s">
        <v>752</v>
      </c>
      <c r="B49" s="7">
        <v>3100144</v>
      </c>
      <c r="C49" s="7" t="s">
        <v>1205</v>
      </c>
      <c r="D49" s="8">
        <v>0</v>
      </c>
    </row>
    <row r="50" spans="1:4">
      <c r="A50" s="71" t="s">
        <v>753</v>
      </c>
      <c r="B50" s="7">
        <v>4800124</v>
      </c>
      <c r="C50" s="7" t="s">
        <v>1204</v>
      </c>
      <c r="D50" s="8">
        <v>0</v>
      </c>
    </row>
    <row r="51" spans="1:4">
      <c r="A51" s="71" t="s">
        <v>752</v>
      </c>
      <c r="B51" s="7">
        <v>3100164</v>
      </c>
      <c r="C51" s="7" t="s">
        <v>1286</v>
      </c>
      <c r="D51" s="8">
        <v>12926905</v>
      </c>
    </row>
    <row r="52" spans="1:4">
      <c r="A52" s="71" t="s">
        <v>753</v>
      </c>
      <c r="B52" s="7">
        <v>4800134</v>
      </c>
      <c r="C52" s="7" t="s">
        <v>1285</v>
      </c>
      <c r="D52" s="8">
        <v>0</v>
      </c>
    </row>
    <row r="53" spans="1:4">
      <c r="A53" s="71" t="s">
        <v>752</v>
      </c>
      <c r="B53" s="7">
        <v>3100167</v>
      </c>
      <c r="C53" s="7" t="s">
        <v>1304</v>
      </c>
      <c r="D53" s="8">
        <v>0</v>
      </c>
    </row>
    <row r="54" spans="1:4">
      <c r="A54" s="71" t="s">
        <v>752</v>
      </c>
      <c r="B54" s="7">
        <v>3100169</v>
      </c>
      <c r="C54" s="7" t="s">
        <v>1305</v>
      </c>
      <c r="D54" s="8">
        <v>0</v>
      </c>
    </row>
    <row r="55" spans="1:4">
      <c r="A55" s="71" t="s">
        <v>753</v>
      </c>
      <c r="B55" s="7">
        <v>4800135</v>
      </c>
      <c r="C55" s="7" t="s">
        <v>1308</v>
      </c>
      <c r="D55" s="8">
        <v>0</v>
      </c>
    </row>
    <row r="56" spans="1:4">
      <c r="A56" s="71" t="s">
        <v>752</v>
      </c>
      <c r="B56" s="7">
        <v>3100170</v>
      </c>
      <c r="C56" s="7" t="s">
        <v>1306</v>
      </c>
      <c r="D56" s="8">
        <v>0</v>
      </c>
    </row>
    <row r="57" spans="1:4">
      <c r="A57" s="71" t="s">
        <v>752</v>
      </c>
      <c r="B57" s="7">
        <v>3100171</v>
      </c>
      <c r="C57" s="7" t="s">
        <v>1307</v>
      </c>
      <c r="D57" s="8">
        <v>0</v>
      </c>
    </row>
    <row r="58" spans="1:4">
      <c r="A58" s="71" t="s">
        <v>753</v>
      </c>
      <c r="B58" s="7">
        <v>4800136</v>
      </c>
      <c r="C58" s="7" t="s">
        <v>1309</v>
      </c>
      <c r="D58" s="8">
        <v>0</v>
      </c>
    </row>
    <row r="59" spans="1:4">
      <c r="A59" s="71" t="s">
        <v>752</v>
      </c>
      <c r="B59" s="5" t="s">
        <v>1206</v>
      </c>
      <c r="C59" s="5" t="s">
        <v>1207</v>
      </c>
      <c r="D59" s="6">
        <f>SUM(D60:D63)-SUM(D64:D64)</f>
        <v>6993551</v>
      </c>
    </row>
    <row r="60" spans="1:4">
      <c r="A60" s="71" t="s">
        <v>752</v>
      </c>
      <c r="B60" s="7">
        <v>3100149</v>
      </c>
      <c r="C60" s="7" t="s">
        <v>429</v>
      </c>
      <c r="D60" s="8">
        <v>1123099</v>
      </c>
    </row>
    <row r="61" spans="1:4" ht="25.5">
      <c r="A61" s="71" t="s">
        <v>752</v>
      </c>
      <c r="B61" s="7">
        <v>3100150</v>
      </c>
      <c r="C61" s="7" t="s">
        <v>430</v>
      </c>
      <c r="D61" s="8">
        <v>0</v>
      </c>
    </row>
    <row r="62" spans="1:4">
      <c r="A62" s="71" t="s">
        <v>752</v>
      </c>
      <c r="B62" s="7">
        <v>3100151</v>
      </c>
      <c r="C62" s="7" t="s">
        <v>431</v>
      </c>
      <c r="D62" s="8">
        <v>3555859</v>
      </c>
    </row>
    <row r="63" spans="1:4">
      <c r="A63" s="71" t="s">
        <v>752</v>
      </c>
      <c r="B63" s="7">
        <v>3100158</v>
      </c>
      <c r="C63" s="7" t="s">
        <v>770</v>
      </c>
      <c r="D63" s="8">
        <v>2314593</v>
      </c>
    </row>
    <row r="64" spans="1:4">
      <c r="A64" s="71" t="s">
        <v>753</v>
      </c>
      <c r="B64" s="7">
        <v>4800131</v>
      </c>
      <c r="C64" s="7" t="s">
        <v>770</v>
      </c>
      <c r="D64" s="8">
        <v>0</v>
      </c>
    </row>
    <row r="65" spans="1:4">
      <c r="A65" s="71" t="s">
        <v>752</v>
      </c>
      <c r="B65" s="5" t="s">
        <v>432</v>
      </c>
      <c r="C65" s="5" t="s">
        <v>433</v>
      </c>
      <c r="D65" s="6">
        <v>0</v>
      </c>
    </row>
    <row r="66" spans="1:4">
      <c r="A66" s="71" t="s">
        <v>752</v>
      </c>
      <c r="B66" s="5" t="s">
        <v>434</v>
      </c>
      <c r="C66" s="5" t="s">
        <v>435</v>
      </c>
      <c r="D66" s="6">
        <f>D67</f>
        <v>0</v>
      </c>
    </row>
    <row r="67" spans="1:4">
      <c r="A67" s="71" t="s">
        <v>753</v>
      </c>
      <c r="B67" s="7">
        <v>4800115</v>
      </c>
      <c r="C67" s="7" t="s">
        <v>436</v>
      </c>
      <c r="D67" s="8">
        <v>0</v>
      </c>
    </row>
    <row r="68" spans="1:4">
      <c r="A68" s="71" t="s">
        <v>752</v>
      </c>
      <c r="B68" s="5" t="s">
        <v>437</v>
      </c>
      <c r="C68" s="5" t="s">
        <v>438</v>
      </c>
      <c r="D68" s="6">
        <f>SUM(D69:D70)-SUM(D71:D72)</f>
        <v>705170</v>
      </c>
    </row>
    <row r="69" spans="1:4">
      <c r="A69" s="71" t="s">
        <v>752</v>
      </c>
      <c r="B69" s="7">
        <v>3100130</v>
      </c>
      <c r="C69" s="7" t="s">
        <v>439</v>
      </c>
      <c r="D69" s="8">
        <v>705170</v>
      </c>
    </row>
    <row r="70" spans="1:4">
      <c r="A70" s="71" t="s">
        <v>752</v>
      </c>
      <c r="B70" s="7">
        <v>3100131</v>
      </c>
      <c r="C70" s="7" t="s">
        <v>440</v>
      </c>
      <c r="D70" s="8">
        <v>0</v>
      </c>
    </row>
    <row r="71" spans="1:4">
      <c r="A71" s="71" t="s">
        <v>753</v>
      </c>
      <c r="B71" s="7">
        <v>4800230</v>
      </c>
      <c r="C71" s="7" t="s">
        <v>439</v>
      </c>
      <c r="D71" s="8">
        <v>0</v>
      </c>
    </row>
    <row r="72" spans="1:4">
      <c r="A72" s="71" t="s">
        <v>753</v>
      </c>
      <c r="B72" s="7">
        <v>4800231</v>
      </c>
      <c r="C72" s="7" t="s">
        <v>440</v>
      </c>
      <c r="D72" s="8">
        <v>0</v>
      </c>
    </row>
    <row r="73" spans="1:4">
      <c r="A73" s="71" t="s">
        <v>752</v>
      </c>
      <c r="B73" s="5" t="s">
        <v>441</v>
      </c>
      <c r="C73" s="5" t="s">
        <v>442</v>
      </c>
      <c r="D73" s="6">
        <f>SUM(D74:D76)-SUM(D77:D79)</f>
        <v>207547</v>
      </c>
    </row>
    <row r="74" spans="1:4">
      <c r="A74" s="71" t="s">
        <v>752</v>
      </c>
      <c r="B74" s="7">
        <v>3100132</v>
      </c>
      <c r="C74" s="7" t="s">
        <v>443</v>
      </c>
      <c r="D74" s="8">
        <v>0</v>
      </c>
    </row>
    <row r="75" spans="1:4">
      <c r="A75" s="71" t="s">
        <v>752</v>
      </c>
      <c r="B75" s="7">
        <v>3100133</v>
      </c>
      <c r="C75" s="7" t="s">
        <v>444</v>
      </c>
      <c r="D75" s="8">
        <v>23097</v>
      </c>
    </row>
    <row r="76" spans="1:4">
      <c r="A76" s="71" t="s">
        <v>752</v>
      </c>
      <c r="B76" s="7">
        <v>3100134</v>
      </c>
      <c r="C76" s="7" t="s">
        <v>445</v>
      </c>
      <c r="D76" s="8">
        <v>184450</v>
      </c>
    </row>
    <row r="77" spans="1:4">
      <c r="A77" s="71" t="s">
        <v>753</v>
      </c>
      <c r="B77" s="7">
        <v>4800232</v>
      </c>
      <c r="C77" s="7" t="s">
        <v>443</v>
      </c>
      <c r="D77" s="8">
        <v>0</v>
      </c>
    </row>
    <row r="78" spans="1:4">
      <c r="A78" s="71" t="s">
        <v>753</v>
      </c>
      <c r="B78" s="7">
        <v>4800233</v>
      </c>
      <c r="C78" s="7" t="s">
        <v>446</v>
      </c>
      <c r="D78" s="8">
        <v>0</v>
      </c>
    </row>
    <row r="79" spans="1:4">
      <c r="A79" s="71" t="s">
        <v>753</v>
      </c>
      <c r="B79" s="7">
        <v>4800234</v>
      </c>
      <c r="C79" s="7" t="s">
        <v>445</v>
      </c>
      <c r="D79" s="8">
        <v>0</v>
      </c>
    </row>
    <row r="80" spans="1:4">
      <c r="A80" s="71" t="s">
        <v>752</v>
      </c>
      <c r="B80" s="5" t="s">
        <v>447</v>
      </c>
      <c r="C80" s="5" t="s">
        <v>448</v>
      </c>
      <c r="D80" s="6">
        <f>SUM(D81:D82)-SUM(D83:D84)</f>
        <v>556794</v>
      </c>
    </row>
    <row r="81" spans="1:4">
      <c r="A81" s="71" t="s">
        <v>752</v>
      </c>
      <c r="B81" s="7">
        <v>3100135</v>
      </c>
      <c r="C81" s="7" t="s">
        <v>449</v>
      </c>
      <c r="D81" s="8">
        <v>51656</v>
      </c>
    </row>
    <row r="82" spans="1:4">
      <c r="A82" s="71" t="s">
        <v>752</v>
      </c>
      <c r="B82" s="7">
        <v>3100136</v>
      </c>
      <c r="C82" s="7" t="s">
        <v>450</v>
      </c>
      <c r="D82" s="8">
        <v>505138</v>
      </c>
    </row>
    <row r="83" spans="1:4">
      <c r="A83" s="71" t="s">
        <v>753</v>
      </c>
      <c r="B83" s="7">
        <v>4800235</v>
      </c>
      <c r="C83" s="7" t="s">
        <v>451</v>
      </c>
      <c r="D83" s="8">
        <v>0</v>
      </c>
    </row>
    <row r="84" spans="1:4">
      <c r="A84" s="71" t="s">
        <v>753</v>
      </c>
      <c r="B84" s="7">
        <v>4800236</v>
      </c>
      <c r="C84" s="7" t="s">
        <v>450</v>
      </c>
      <c r="D84" s="8">
        <v>0</v>
      </c>
    </row>
    <row r="85" spans="1:4">
      <c r="A85" s="71" t="s">
        <v>752</v>
      </c>
      <c r="B85" s="5" t="s">
        <v>452</v>
      </c>
      <c r="C85" s="5" t="s">
        <v>453</v>
      </c>
      <c r="D85" s="6">
        <f>SUM(D86:D87)-SUM(D88:D89)</f>
        <v>702164</v>
      </c>
    </row>
    <row r="86" spans="1:4">
      <c r="A86" s="71" t="s">
        <v>752</v>
      </c>
      <c r="B86" s="7">
        <v>3101070</v>
      </c>
      <c r="C86" s="7" t="s">
        <v>454</v>
      </c>
      <c r="D86" s="8">
        <v>307601</v>
      </c>
    </row>
    <row r="87" spans="1:4">
      <c r="A87" s="71" t="s">
        <v>752</v>
      </c>
      <c r="B87" s="7">
        <v>3100137</v>
      </c>
      <c r="C87" s="7" t="s">
        <v>455</v>
      </c>
      <c r="D87" s="8">
        <v>394563</v>
      </c>
    </row>
    <row r="88" spans="1:4">
      <c r="A88" s="71" t="s">
        <v>753</v>
      </c>
      <c r="B88" s="7">
        <v>4800237</v>
      </c>
      <c r="C88" s="7" t="s">
        <v>455</v>
      </c>
      <c r="D88" s="8">
        <v>0</v>
      </c>
    </row>
    <row r="89" spans="1:4">
      <c r="A89" s="71" t="s">
        <v>753</v>
      </c>
      <c r="B89" s="7">
        <v>4800470</v>
      </c>
      <c r="C89" s="7" t="s">
        <v>454</v>
      </c>
      <c r="D89" s="8">
        <v>0</v>
      </c>
    </row>
    <row r="90" spans="1:4">
      <c r="A90" s="71" t="s">
        <v>752</v>
      </c>
      <c r="B90" s="5" t="s">
        <v>456</v>
      </c>
      <c r="C90" s="5" t="s">
        <v>457</v>
      </c>
      <c r="D90" s="6">
        <f>D91-D92+D93</f>
        <v>6657</v>
      </c>
    </row>
    <row r="91" spans="1:4">
      <c r="A91" s="71" t="s">
        <v>752</v>
      </c>
      <c r="B91" s="7">
        <v>3100138</v>
      </c>
      <c r="C91" s="7" t="s">
        <v>458</v>
      </c>
      <c r="D91" s="8">
        <v>6657</v>
      </c>
    </row>
    <row r="92" spans="1:4">
      <c r="A92" s="71" t="s">
        <v>753</v>
      </c>
      <c r="B92" s="7">
        <v>4800238</v>
      </c>
      <c r="C92" s="7" t="s">
        <v>458</v>
      </c>
      <c r="D92" s="8">
        <v>0</v>
      </c>
    </row>
    <row r="93" spans="1:4">
      <c r="A93" s="71" t="s">
        <v>752</v>
      </c>
      <c r="B93" s="7">
        <v>3100145</v>
      </c>
      <c r="C93" s="7" t="s">
        <v>459</v>
      </c>
      <c r="D93" s="8">
        <v>0</v>
      </c>
    </row>
    <row r="94" spans="1:4" ht="25.5">
      <c r="A94" s="4">
        <v>21</v>
      </c>
      <c r="B94" s="5" t="s">
        <v>460</v>
      </c>
      <c r="C94" s="4" t="s">
        <v>461</v>
      </c>
      <c r="D94" s="6">
        <f>D95+D109</f>
        <v>8679881</v>
      </c>
    </row>
    <row r="95" spans="1:4" ht="25.5">
      <c r="A95" s="4" t="s">
        <v>751</v>
      </c>
      <c r="B95" s="5" t="s">
        <v>462</v>
      </c>
      <c r="C95" s="5" t="s">
        <v>463</v>
      </c>
      <c r="D95" s="6">
        <f>D96+D99+D102+D105</f>
        <v>8039891</v>
      </c>
    </row>
    <row r="96" spans="1:4">
      <c r="A96" s="71" t="s">
        <v>752</v>
      </c>
      <c r="B96" s="5" t="s">
        <v>464</v>
      </c>
      <c r="C96" s="5" t="s">
        <v>465</v>
      </c>
      <c r="D96" s="6">
        <f>D97+D98</f>
        <v>1017539</v>
      </c>
    </row>
    <row r="97" spans="1:4">
      <c r="A97" s="71" t="s">
        <v>752</v>
      </c>
      <c r="B97" s="7">
        <v>3100201</v>
      </c>
      <c r="C97" s="7" t="s">
        <v>466</v>
      </c>
      <c r="D97" s="8">
        <v>1017539</v>
      </c>
    </row>
    <row r="98" spans="1:4">
      <c r="A98" s="71" t="s">
        <v>752</v>
      </c>
      <c r="B98" s="7">
        <v>3100255</v>
      </c>
      <c r="C98" s="7" t="s">
        <v>772</v>
      </c>
      <c r="D98" s="8">
        <v>0</v>
      </c>
    </row>
    <row r="99" spans="1:4">
      <c r="A99" s="71" t="s">
        <v>752</v>
      </c>
      <c r="B99" s="5" t="s">
        <v>467</v>
      </c>
      <c r="C99" s="5" t="s">
        <v>468</v>
      </c>
      <c r="D99" s="6">
        <f>SUM(D100:D101)</f>
        <v>2229520</v>
      </c>
    </row>
    <row r="100" spans="1:4">
      <c r="A100" s="71" t="s">
        <v>752</v>
      </c>
      <c r="B100" s="7">
        <v>3100205</v>
      </c>
      <c r="C100" s="7" t="s">
        <v>469</v>
      </c>
      <c r="D100" s="8">
        <v>388052</v>
      </c>
    </row>
    <row r="101" spans="1:4">
      <c r="A101" s="71" t="s">
        <v>752</v>
      </c>
      <c r="B101" s="7">
        <v>3100206</v>
      </c>
      <c r="C101" s="7" t="s">
        <v>470</v>
      </c>
      <c r="D101" s="8">
        <v>1841468</v>
      </c>
    </row>
    <row r="102" spans="1:4">
      <c r="A102" s="71" t="s">
        <v>752</v>
      </c>
      <c r="B102" s="5" t="s">
        <v>471</v>
      </c>
      <c r="C102" s="5" t="s">
        <v>472</v>
      </c>
      <c r="D102" s="6">
        <f>D103+D104</f>
        <v>4444385</v>
      </c>
    </row>
    <row r="103" spans="1:4">
      <c r="A103" s="71" t="s">
        <v>752</v>
      </c>
      <c r="B103" s="7">
        <v>3100203</v>
      </c>
      <c r="C103" s="7" t="s">
        <v>473</v>
      </c>
      <c r="D103" s="8">
        <v>4444385</v>
      </c>
    </row>
    <row r="104" spans="1:4">
      <c r="A104" s="71" t="s">
        <v>752</v>
      </c>
      <c r="B104" s="7">
        <v>3100256</v>
      </c>
      <c r="C104" s="7" t="s">
        <v>506</v>
      </c>
      <c r="D104" s="8">
        <v>0</v>
      </c>
    </row>
    <row r="105" spans="1:4">
      <c r="A105" s="71" t="s">
        <v>752</v>
      </c>
      <c r="B105" s="5" t="s">
        <v>474</v>
      </c>
      <c r="C105" s="5" t="s">
        <v>475</v>
      </c>
      <c r="D105" s="6">
        <f>SUM(D106:D108)</f>
        <v>348447</v>
      </c>
    </row>
    <row r="106" spans="1:4">
      <c r="A106" s="71" t="s">
        <v>752</v>
      </c>
      <c r="B106" s="7">
        <v>3100204</v>
      </c>
      <c r="C106" s="7" t="s">
        <v>476</v>
      </c>
      <c r="D106" s="8">
        <v>348447</v>
      </c>
    </row>
    <row r="107" spans="1:4">
      <c r="A107" s="71" t="s">
        <v>752</v>
      </c>
      <c r="B107" s="7">
        <v>3100207</v>
      </c>
      <c r="C107" s="7" t="s">
        <v>477</v>
      </c>
      <c r="D107" s="8">
        <v>0</v>
      </c>
    </row>
    <row r="108" spans="1:4">
      <c r="A108" s="71" t="s">
        <v>752</v>
      </c>
      <c r="B108" s="7">
        <v>3100208</v>
      </c>
      <c r="C108" s="7" t="s">
        <v>478</v>
      </c>
      <c r="D108" s="8">
        <v>0</v>
      </c>
    </row>
    <row r="109" spans="1:4" ht="25.5">
      <c r="A109" s="4" t="s">
        <v>751</v>
      </c>
      <c r="B109" s="5" t="s">
        <v>479</v>
      </c>
      <c r="C109" s="5" t="s">
        <v>480</v>
      </c>
      <c r="D109" s="6">
        <f>D110+D113+D116+D119</f>
        <v>639990</v>
      </c>
    </row>
    <row r="110" spans="1:4">
      <c r="A110" s="71" t="s">
        <v>752</v>
      </c>
      <c r="B110" s="5" t="s">
        <v>481</v>
      </c>
      <c r="C110" s="5" t="s">
        <v>482</v>
      </c>
      <c r="D110" s="6">
        <f>D111-D112</f>
        <v>254080</v>
      </c>
    </row>
    <row r="111" spans="1:4">
      <c r="A111" s="71" t="s">
        <v>752</v>
      </c>
      <c r="B111" s="7">
        <v>3100250</v>
      </c>
      <c r="C111" s="7" t="s">
        <v>483</v>
      </c>
      <c r="D111" s="8">
        <v>254080</v>
      </c>
    </row>
    <row r="112" spans="1:4">
      <c r="A112" s="71" t="s">
        <v>753</v>
      </c>
      <c r="B112" s="7">
        <v>4800350</v>
      </c>
      <c r="C112" s="7" t="s">
        <v>484</v>
      </c>
      <c r="D112" s="8">
        <v>0</v>
      </c>
    </row>
    <row r="113" spans="1:4">
      <c r="A113" s="71" t="s">
        <v>752</v>
      </c>
      <c r="B113" s="5" t="s">
        <v>485</v>
      </c>
      <c r="C113" s="5" t="s">
        <v>486</v>
      </c>
      <c r="D113" s="6">
        <f>D114-D115</f>
        <v>121767</v>
      </c>
    </row>
    <row r="114" spans="1:4">
      <c r="A114" s="71" t="s">
        <v>752</v>
      </c>
      <c r="B114" s="7">
        <v>3100254</v>
      </c>
      <c r="C114" s="7" t="s">
        <v>487</v>
      </c>
      <c r="D114" s="8">
        <v>121767</v>
      </c>
    </row>
    <row r="115" spans="1:4">
      <c r="A115" s="71" t="s">
        <v>753</v>
      </c>
      <c r="B115" s="7">
        <v>4800354</v>
      </c>
      <c r="C115" s="7" t="s">
        <v>488</v>
      </c>
      <c r="D115" s="8">
        <v>0</v>
      </c>
    </row>
    <row r="116" spans="1:4">
      <c r="A116" s="71" t="s">
        <v>752</v>
      </c>
      <c r="B116" s="5" t="s">
        <v>489</v>
      </c>
      <c r="C116" s="5" t="s">
        <v>490</v>
      </c>
      <c r="D116" s="6">
        <f>D117-D118</f>
        <v>264143</v>
      </c>
    </row>
    <row r="117" spans="1:4">
      <c r="A117" s="71" t="s">
        <v>752</v>
      </c>
      <c r="B117" s="7">
        <v>3100251</v>
      </c>
      <c r="C117" s="7" t="s">
        <v>491</v>
      </c>
      <c r="D117" s="8">
        <v>264143</v>
      </c>
    </row>
    <row r="118" spans="1:4">
      <c r="A118" s="71" t="s">
        <v>753</v>
      </c>
      <c r="B118" s="7">
        <v>4800351</v>
      </c>
      <c r="C118" s="7" t="s">
        <v>491</v>
      </c>
      <c r="D118" s="8">
        <v>0</v>
      </c>
    </row>
    <row r="119" spans="1:4">
      <c r="A119" s="71" t="s">
        <v>752</v>
      </c>
      <c r="B119" s="5" t="s">
        <v>492</v>
      </c>
      <c r="C119" s="5" t="s">
        <v>493</v>
      </c>
      <c r="D119" s="6">
        <f>D120-D121</f>
        <v>0</v>
      </c>
    </row>
    <row r="120" spans="1:4">
      <c r="A120" s="71" t="s">
        <v>752</v>
      </c>
      <c r="B120" s="7">
        <v>3100253</v>
      </c>
      <c r="C120" s="7" t="s">
        <v>494</v>
      </c>
      <c r="D120" s="8">
        <v>0</v>
      </c>
    </row>
    <row r="121" spans="1:4">
      <c r="A121" s="71" t="s">
        <v>753</v>
      </c>
      <c r="B121" s="7">
        <v>4800353</v>
      </c>
      <c r="C121" s="7" t="s">
        <v>495</v>
      </c>
      <c r="D121" s="8">
        <v>0</v>
      </c>
    </row>
    <row r="122" spans="1:4">
      <c r="A122" s="4">
        <v>22</v>
      </c>
      <c r="B122" s="5" t="s">
        <v>496</v>
      </c>
      <c r="C122" s="4" t="s">
        <v>497</v>
      </c>
      <c r="D122" s="6">
        <f>SUM(D123:D130)</f>
        <v>45056933</v>
      </c>
    </row>
    <row r="123" spans="1:4">
      <c r="A123" s="71" t="s">
        <v>752</v>
      </c>
      <c r="B123" s="7">
        <v>3100473</v>
      </c>
      <c r="C123" s="7" t="s">
        <v>498</v>
      </c>
      <c r="D123" s="8">
        <v>32513593</v>
      </c>
    </row>
    <row r="124" spans="1:4">
      <c r="A124" s="71" t="s">
        <v>752</v>
      </c>
      <c r="B124" s="7">
        <v>3100474</v>
      </c>
      <c r="C124" s="7" t="s">
        <v>499</v>
      </c>
      <c r="D124" s="8">
        <v>4912148</v>
      </c>
    </row>
    <row r="125" spans="1:4">
      <c r="A125" s="71" t="s">
        <v>752</v>
      </c>
      <c r="B125" s="7">
        <v>3100475</v>
      </c>
      <c r="C125" s="7" t="s">
        <v>500</v>
      </c>
      <c r="D125" s="8">
        <v>2884911</v>
      </c>
    </row>
    <row r="126" spans="1:4">
      <c r="A126" s="71" t="s">
        <v>752</v>
      </c>
      <c r="B126" s="7">
        <v>3100476</v>
      </c>
      <c r="C126" s="7" t="s">
        <v>501</v>
      </c>
      <c r="D126" s="8">
        <v>0</v>
      </c>
    </row>
    <row r="127" spans="1:4">
      <c r="A127" s="71" t="s">
        <v>752</v>
      </c>
      <c r="B127" s="7">
        <v>3100480</v>
      </c>
      <c r="C127" s="7" t="s">
        <v>502</v>
      </c>
      <c r="D127" s="8">
        <v>3453254</v>
      </c>
    </row>
    <row r="128" spans="1:4">
      <c r="A128" s="71" t="s">
        <v>752</v>
      </c>
      <c r="B128" s="7">
        <v>3100481</v>
      </c>
      <c r="C128" s="7" t="s">
        <v>503</v>
      </c>
      <c r="D128" s="8">
        <v>507683</v>
      </c>
    </row>
    <row r="129" spans="1:4">
      <c r="A129" s="71" t="s">
        <v>752</v>
      </c>
      <c r="B129" s="7">
        <v>3100482</v>
      </c>
      <c r="C129" s="7" t="s">
        <v>504</v>
      </c>
      <c r="D129" s="8">
        <v>785344</v>
      </c>
    </row>
    <row r="130" spans="1:4">
      <c r="A130" s="71" t="s">
        <v>752</v>
      </c>
      <c r="B130" s="7">
        <v>3100483</v>
      </c>
      <c r="C130" s="7" t="s">
        <v>505</v>
      </c>
      <c r="D130" s="8">
        <v>0</v>
      </c>
    </row>
    <row r="131" spans="1:4">
      <c r="A131" s="4">
        <v>23</v>
      </c>
      <c r="B131" s="5" t="s">
        <v>1241</v>
      </c>
      <c r="C131" s="4" t="s">
        <v>1242</v>
      </c>
      <c r="D131" s="6">
        <f>SUM(D132:D133)</f>
        <v>68873991</v>
      </c>
    </row>
    <row r="132" spans="1:4">
      <c r="A132" s="71" t="s">
        <v>752</v>
      </c>
      <c r="B132" s="7">
        <v>3100404</v>
      </c>
      <c r="C132" s="7" t="s">
        <v>1243</v>
      </c>
      <c r="D132" s="8">
        <v>66542368</v>
      </c>
    </row>
    <row r="133" spans="1:4">
      <c r="A133" s="71" t="s">
        <v>752</v>
      </c>
      <c r="B133" s="7">
        <v>3100479</v>
      </c>
      <c r="C133" s="7" t="s">
        <v>1244</v>
      </c>
      <c r="D133" s="8">
        <v>2331623</v>
      </c>
    </row>
    <row r="134" spans="1:4">
      <c r="A134" s="4">
        <v>24</v>
      </c>
      <c r="B134" s="5" t="s">
        <v>1245</v>
      </c>
      <c r="C134" s="4" t="s">
        <v>1246</v>
      </c>
      <c r="D134" s="6">
        <v>0</v>
      </c>
    </row>
    <row r="135" spans="1:4">
      <c r="A135" s="4">
        <v>25</v>
      </c>
      <c r="B135" s="5" t="s">
        <v>1247</v>
      </c>
      <c r="C135" s="4" t="s">
        <v>1248</v>
      </c>
      <c r="D135" s="6">
        <f>D136+D143</f>
        <v>16233315</v>
      </c>
    </row>
    <row r="136" spans="1:4">
      <c r="A136" s="4">
        <v>25.1</v>
      </c>
      <c r="B136" s="3"/>
      <c r="C136" s="4" t="s">
        <v>1249</v>
      </c>
      <c r="D136" s="6">
        <f>SUM(D137:D142)</f>
        <v>16233315</v>
      </c>
    </row>
    <row r="137" spans="1:4">
      <c r="A137" s="71" t="s">
        <v>752</v>
      </c>
      <c r="B137" s="7">
        <v>3100419</v>
      </c>
      <c r="C137" s="7" t="s">
        <v>1250</v>
      </c>
      <c r="D137" s="8">
        <v>8900687</v>
      </c>
    </row>
    <row r="138" spans="1:4">
      <c r="A138" s="71" t="s">
        <v>752</v>
      </c>
      <c r="B138" s="7">
        <v>3100484</v>
      </c>
      <c r="C138" s="7" t="s">
        <v>217</v>
      </c>
      <c r="D138" s="8">
        <v>1706025</v>
      </c>
    </row>
    <row r="139" spans="1:4">
      <c r="A139" s="71" t="s">
        <v>752</v>
      </c>
      <c r="B139" s="7">
        <v>3100485</v>
      </c>
      <c r="C139" s="7" t="s">
        <v>218</v>
      </c>
      <c r="D139" s="8">
        <v>1857172</v>
      </c>
    </row>
    <row r="140" spans="1:4" ht="25.5">
      <c r="A140" s="71" t="s">
        <v>752</v>
      </c>
      <c r="B140" s="7">
        <v>3100487</v>
      </c>
      <c r="C140" s="7" t="s">
        <v>219</v>
      </c>
      <c r="D140" s="8">
        <v>0</v>
      </c>
    </row>
    <row r="141" spans="1:4">
      <c r="A141" s="71" t="s">
        <v>752</v>
      </c>
      <c r="B141" s="7">
        <v>3100488</v>
      </c>
      <c r="C141" s="7" t="s">
        <v>220</v>
      </c>
      <c r="D141" s="8">
        <v>0</v>
      </c>
    </row>
    <row r="142" spans="1:4">
      <c r="A142" s="71" t="s">
        <v>752</v>
      </c>
      <c r="B142" s="7">
        <v>3100405</v>
      </c>
      <c r="C142" s="7" t="s">
        <v>221</v>
      </c>
      <c r="D142" s="8">
        <v>3769431</v>
      </c>
    </row>
    <row r="143" spans="1:4">
      <c r="A143" s="4">
        <v>25.2</v>
      </c>
      <c r="B143" s="3"/>
      <c r="C143" s="4" t="s">
        <v>222</v>
      </c>
      <c r="D143" s="6">
        <f>D144+D145+D146+D147+D148</f>
        <v>0</v>
      </c>
    </row>
    <row r="144" spans="1:4">
      <c r="A144" s="71" t="s">
        <v>752</v>
      </c>
      <c r="B144" s="7">
        <v>3100355</v>
      </c>
      <c r="C144" s="7" t="s">
        <v>223</v>
      </c>
      <c r="D144" s="8">
        <v>0</v>
      </c>
    </row>
    <row r="145" spans="1:4">
      <c r="A145" s="71" t="s">
        <v>752</v>
      </c>
      <c r="B145" s="7">
        <v>3100356</v>
      </c>
      <c r="C145" s="7" t="s">
        <v>224</v>
      </c>
      <c r="D145" s="8">
        <v>0</v>
      </c>
    </row>
    <row r="146" spans="1:4">
      <c r="A146" s="71" t="s">
        <v>752</v>
      </c>
      <c r="B146" s="7">
        <v>3100357</v>
      </c>
      <c r="C146" s="7" t="s">
        <v>225</v>
      </c>
      <c r="D146" s="8">
        <v>0</v>
      </c>
    </row>
    <row r="147" spans="1:4" ht="25.5">
      <c r="A147" s="71" t="s">
        <v>752</v>
      </c>
      <c r="B147" s="7">
        <v>3100379</v>
      </c>
      <c r="C147" s="7" t="s">
        <v>226</v>
      </c>
      <c r="D147" s="8">
        <v>0</v>
      </c>
    </row>
    <row r="148" spans="1:4" ht="25.5">
      <c r="A148" s="71" t="s">
        <v>752</v>
      </c>
      <c r="B148" s="7">
        <v>3101837</v>
      </c>
      <c r="C148" s="7" t="s">
        <v>1283</v>
      </c>
      <c r="D148" s="8">
        <v>0</v>
      </c>
    </row>
    <row r="149" spans="1:4">
      <c r="A149" s="4">
        <v>26</v>
      </c>
      <c r="B149" s="5" t="s">
        <v>227</v>
      </c>
      <c r="C149" s="4" t="s">
        <v>228</v>
      </c>
      <c r="D149" s="6">
        <f>SUM(D150:D153)</f>
        <v>1943687</v>
      </c>
    </row>
    <row r="150" spans="1:4">
      <c r="A150" s="71" t="s">
        <v>752</v>
      </c>
      <c r="B150" s="7">
        <v>3100332</v>
      </c>
      <c r="C150" s="7" t="s">
        <v>229</v>
      </c>
      <c r="D150" s="8">
        <v>402332</v>
      </c>
    </row>
    <row r="151" spans="1:4" ht="25.5">
      <c r="A151" s="71" t="s">
        <v>752</v>
      </c>
      <c r="B151" s="7">
        <v>3100338</v>
      </c>
      <c r="C151" s="7" t="s">
        <v>230</v>
      </c>
      <c r="D151" s="8">
        <v>1541355</v>
      </c>
    </row>
    <row r="152" spans="1:4" ht="25.5">
      <c r="A152" s="71" t="s">
        <v>752</v>
      </c>
      <c r="B152" s="7">
        <v>3102105</v>
      </c>
      <c r="C152" s="7" t="s">
        <v>1275</v>
      </c>
      <c r="D152" s="8">
        <v>0</v>
      </c>
    </row>
    <row r="153" spans="1:4" ht="25.5">
      <c r="A153" s="71" t="s">
        <v>752</v>
      </c>
      <c r="B153" s="7">
        <v>3102106</v>
      </c>
      <c r="C153" s="7" t="s">
        <v>1276</v>
      </c>
      <c r="D153" s="8">
        <v>0</v>
      </c>
    </row>
    <row r="154" spans="1:4">
      <c r="A154" s="4">
        <v>27</v>
      </c>
      <c r="B154" s="5" t="s">
        <v>231</v>
      </c>
      <c r="C154" s="4" t="s">
        <v>232</v>
      </c>
      <c r="D154" s="6">
        <f>SUM(D155:D159)</f>
        <v>11482826</v>
      </c>
    </row>
    <row r="155" spans="1:4">
      <c r="A155" s="71" t="s">
        <v>752</v>
      </c>
      <c r="B155" s="7">
        <v>3100462</v>
      </c>
      <c r="C155" s="7" t="s">
        <v>233</v>
      </c>
      <c r="D155" s="8">
        <v>9453977</v>
      </c>
    </row>
    <row r="156" spans="1:4">
      <c r="A156" s="71" t="s">
        <v>752</v>
      </c>
      <c r="B156" s="7">
        <v>3100464</v>
      </c>
      <c r="C156" s="7" t="s">
        <v>234</v>
      </c>
      <c r="D156" s="8">
        <v>2028849</v>
      </c>
    </row>
    <row r="157" spans="1:4">
      <c r="A157" s="71" t="s">
        <v>752</v>
      </c>
      <c r="B157" s="7">
        <v>3101827</v>
      </c>
      <c r="C157" s="7" t="s">
        <v>1061</v>
      </c>
      <c r="D157" s="8">
        <v>0</v>
      </c>
    </row>
    <row r="158" spans="1:4" ht="25.5">
      <c r="A158" s="71" t="s">
        <v>752</v>
      </c>
      <c r="B158" s="7">
        <v>3101832</v>
      </c>
      <c r="C158" s="7" t="s">
        <v>1278</v>
      </c>
      <c r="D158" s="8">
        <v>0</v>
      </c>
    </row>
    <row r="159" spans="1:4" ht="25.5">
      <c r="A159" s="71" t="s">
        <v>752</v>
      </c>
      <c r="B159" s="7">
        <v>3101833</v>
      </c>
      <c r="C159" s="7" t="s">
        <v>1279</v>
      </c>
      <c r="D159" s="8">
        <v>0</v>
      </c>
    </row>
    <row r="160" spans="1:4">
      <c r="A160" s="4">
        <v>28</v>
      </c>
      <c r="B160" s="5" t="s">
        <v>235</v>
      </c>
      <c r="C160" s="4" t="s">
        <v>236</v>
      </c>
      <c r="D160" s="6">
        <f>SUM(D161:D166)</f>
        <v>0</v>
      </c>
    </row>
    <row r="161" spans="1:4">
      <c r="A161" s="71" t="s">
        <v>752</v>
      </c>
      <c r="B161" s="7">
        <v>3100395</v>
      </c>
      <c r="C161" s="7" t="s">
        <v>927</v>
      </c>
      <c r="D161" s="8">
        <v>0</v>
      </c>
    </row>
    <row r="162" spans="1:4">
      <c r="A162" s="71" t="s">
        <v>752</v>
      </c>
      <c r="B162" s="7">
        <v>3100396</v>
      </c>
      <c r="C162" s="7" t="s">
        <v>928</v>
      </c>
      <c r="D162" s="8">
        <v>0</v>
      </c>
    </row>
    <row r="163" spans="1:4" ht="25.5">
      <c r="A163" s="71" t="s">
        <v>752</v>
      </c>
      <c r="B163" s="7">
        <v>3100397</v>
      </c>
      <c r="C163" s="7" t="s">
        <v>929</v>
      </c>
      <c r="D163" s="8">
        <v>0</v>
      </c>
    </row>
    <row r="164" spans="1:4" ht="25.5">
      <c r="A164" s="71" t="s">
        <v>752</v>
      </c>
      <c r="B164" s="7">
        <v>3100398</v>
      </c>
      <c r="C164" s="7" t="s">
        <v>930</v>
      </c>
      <c r="D164" s="8">
        <v>0</v>
      </c>
    </row>
    <row r="165" spans="1:4">
      <c r="A165" s="71" t="s">
        <v>752</v>
      </c>
      <c r="B165" s="7">
        <v>3100393</v>
      </c>
      <c r="C165" s="7" t="s">
        <v>931</v>
      </c>
      <c r="D165" s="8">
        <v>0</v>
      </c>
    </row>
    <row r="166" spans="1:4">
      <c r="A166" s="71" t="s">
        <v>752</v>
      </c>
      <c r="B166" s="7">
        <v>3100394</v>
      </c>
      <c r="C166" s="7" t="s">
        <v>932</v>
      </c>
      <c r="D166" s="8">
        <v>0</v>
      </c>
    </row>
    <row r="167" spans="1:4">
      <c r="A167" s="4">
        <v>29</v>
      </c>
      <c r="B167" s="5" t="s">
        <v>237</v>
      </c>
      <c r="C167" s="4" t="s">
        <v>238</v>
      </c>
      <c r="D167" s="6">
        <f>SUM(D168:D172)</f>
        <v>9502930</v>
      </c>
    </row>
    <row r="168" spans="1:4">
      <c r="A168" s="71" t="s">
        <v>752</v>
      </c>
      <c r="B168" s="7">
        <v>3100415</v>
      </c>
      <c r="C168" s="7" t="s">
        <v>239</v>
      </c>
      <c r="D168" s="8">
        <v>0</v>
      </c>
    </row>
    <row r="169" spans="1:4">
      <c r="A169" s="71" t="s">
        <v>752</v>
      </c>
      <c r="B169" s="7">
        <v>3101801</v>
      </c>
      <c r="C169" s="7" t="s">
        <v>240</v>
      </c>
      <c r="D169" s="8">
        <v>7257123</v>
      </c>
    </row>
    <row r="170" spans="1:4">
      <c r="A170" s="71" t="s">
        <v>752</v>
      </c>
      <c r="B170" s="7">
        <v>3101802</v>
      </c>
      <c r="C170" s="7" t="s">
        <v>241</v>
      </c>
      <c r="D170" s="8">
        <v>38763</v>
      </c>
    </row>
    <row r="171" spans="1:4">
      <c r="A171" s="71" t="s">
        <v>752</v>
      </c>
      <c r="B171" s="7">
        <v>3101803</v>
      </c>
      <c r="C171" s="7" t="s">
        <v>242</v>
      </c>
      <c r="D171" s="8">
        <v>2121773</v>
      </c>
    </row>
    <row r="172" spans="1:4" ht="38.25">
      <c r="A172" s="71" t="s">
        <v>752</v>
      </c>
      <c r="B172" s="7">
        <v>3101834</v>
      </c>
      <c r="C172" s="7" t="s">
        <v>1280</v>
      </c>
      <c r="D172" s="8">
        <v>85271</v>
      </c>
    </row>
    <row r="173" spans="1:4">
      <c r="A173" s="4">
        <v>30</v>
      </c>
      <c r="B173" s="5" t="s">
        <v>243</v>
      </c>
      <c r="C173" s="4" t="s">
        <v>244</v>
      </c>
      <c r="D173" s="6">
        <v>0</v>
      </c>
    </row>
    <row r="174" spans="1:4">
      <c r="A174" s="4">
        <v>31</v>
      </c>
      <c r="B174" s="5" t="s">
        <v>245</v>
      </c>
      <c r="C174" s="4" t="s">
        <v>246</v>
      </c>
      <c r="D174" s="6">
        <f>D175+D182</f>
        <v>50299887</v>
      </c>
    </row>
    <row r="175" spans="1:4">
      <c r="A175" s="4">
        <v>31.1</v>
      </c>
      <c r="B175" s="3"/>
      <c r="C175" s="4" t="s">
        <v>247</v>
      </c>
      <c r="D175" s="6">
        <f>SUM(D176:D181)</f>
        <v>50299887</v>
      </c>
    </row>
    <row r="176" spans="1:4">
      <c r="A176" s="71" t="s">
        <v>752</v>
      </c>
      <c r="B176" s="7">
        <v>3100460</v>
      </c>
      <c r="C176" s="7" t="s">
        <v>248</v>
      </c>
      <c r="D176" s="8">
        <v>0</v>
      </c>
    </row>
    <row r="177" spans="1:4">
      <c r="A177" s="71" t="s">
        <v>752</v>
      </c>
      <c r="B177" s="7">
        <v>3100471</v>
      </c>
      <c r="C177" s="7" t="s">
        <v>556</v>
      </c>
      <c r="D177" s="8">
        <v>21379962</v>
      </c>
    </row>
    <row r="178" spans="1:4">
      <c r="A178" s="71" t="s">
        <v>752</v>
      </c>
      <c r="B178" s="7">
        <v>3100472</v>
      </c>
      <c r="C178" s="7" t="s">
        <v>557</v>
      </c>
      <c r="D178" s="8">
        <v>9710421</v>
      </c>
    </row>
    <row r="179" spans="1:4">
      <c r="A179" s="71" t="s">
        <v>752</v>
      </c>
      <c r="B179" s="7">
        <v>3100478</v>
      </c>
      <c r="C179" s="7" t="s">
        <v>558</v>
      </c>
      <c r="D179" s="8">
        <v>19209504</v>
      </c>
    </row>
    <row r="180" spans="1:4" ht="25.5">
      <c r="A180" s="71" t="s">
        <v>752</v>
      </c>
      <c r="B180" s="7">
        <v>3100486</v>
      </c>
      <c r="C180" s="7" t="s">
        <v>559</v>
      </c>
      <c r="D180" s="8">
        <v>0</v>
      </c>
    </row>
    <row r="181" spans="1:4">
      <c r="A181" s="71" t="s">
        <v>752</v>
      </c>
      <c r="B181" s="7">
        <v>3101831</v>
      </c>
      <c r="C181" s="7" t="s">
        <v>249</v>
      </c>
      <c r="D181" s="8">
        <v>0</v>
      </c>
    </row>
    <row r="182" spans="1:4">
      <c r="A182" s="4">
        <v>31.2</v>
      </c>
      <c r="B182" s="3"/>
      <c r="C182" s="4" t="s">
        <v>560</v>
      </c>
      <c r="D182" s="6">
        <f>SUM(D183:D193)</f>
        <v>0</v>
      </c>
    </row>
    <row r="183" spans="1:4">
      <c r="A183" s="71" t="s">
        <v>752</v>
      </c>
      <c r="B183" s="7">
        <v>3100352</v>
      </c>
      <c r="C183" s="7" t="s">
        <v>561</v>
      </c>
      <c r="D183" s="8">
        <v>0</v>
      </c>
    </row>
    <row r="184" spans="1:4">
      <c r="A184" s="71" t="s">
        <v>752</v>
      </c>
      <c r="B184" s="7">
        <v>3100353</v>
      </c>
      <c r="C184" s="7" t="s">
        <v>562</v>
      </c>
      <c r="D184" s="8">
        <v>0</v>
      </c>
    </row>
    <row r="185" spans="1:4">
      <c r="A185" s="71" t="s">
        <v>752</v>
      </c>
      <c r="B185" s="7">
        <v>3100354</v>
      </c>
      <c r="C185" s="7" t="s">
        <v>563</v>
      </c>
      <c r="D185" s="8">
        <v>0</v>
      </c>
    </row>
    <row r="186" spans="1:4">
      <c r="A186" s="71" t="s">
        <v>752</v>
      </c>
      <c r="B186" s="7">
        <v>3100358</v>
      </c>
      <c r="C186" s="7" t="s">
        <v>564</v>
      </c>
      <c r="D186" s="8">
        <v>0</v>
      </c>
    </row>
    <row r="187" spans="1:4">
      <c r="A187" s="71" t="s">
        <v>752</v>
      </c>
      <c r="B187" s="7">
        <v>3100359</v>
      </c>
      <c r="C187" s="7" t="s">
        <v>565</v>
      </c>
      <c r="D187" s="8">
        <v>0</v>
      </c>
    </row>
    <row r="188" spans="1:4">
      <c r="A188" s="71" t="s">
        <v>752</v>
      </c>
      <c r="B188" s="7">
        <v>3100360</v>
      </c>
      <c r="C188" s="7" t="s">
        <v>566</v>
      </c>
      <c r="D188" s="8">
        <v>0</v>
      </c>
    </row>
    <row r="189" spans="1:4">
      <c r="A189" s="71" t="s">
        <v>752</v>
      </c>
      <c r="B189" s="7">
        <v>3100366</v>
      </c>
      <c r="C189" s="7" t="s">
        <v>567</v>
      </c>
      <c r="D189" s="8">
        <v>0</v>
      </c>
    </row>
    <row r="190" spans="1:4">
      <c r="A190" s="71" t="s">
        <v>752</v>
      </c>
      <c r="B190" s="7">
        <v>3100378</v>
      </c>
      <c r="C190" s="7" t="s">
        <v>568</v>
      </c>
      <c r="D190" s="8">
        <v>0</v>
      </c>
    </row>
    <row r="191" spans="1:4" ht="25.5">
      <c r="A191" s="71" t="s">
        <v>752</v>
      </c>
      <c r="B191" s="7">
        <v>3100381</v>
      </c>
      <c r="C191" s="7" t="s">
        <v>569</v>
      </c>
      <c r="D191" s="8">
        <v>0</v>
      </c>
    </row>
    <row r="192" spans="1:4" ht="25.5">
      <c r="A192" s="71" t="s">
        <v>752</v>
      </c>
      <c r="B192" s="7">
        <v>3101838</v>
      </c>
      <c r="C192" s="7" t="s">
        <v>1284</v>
      </c>
      <c r="D192" s="8">
        <v>0</v>
      </c>
    </row>
    <row r="193" spans="1:4" ht="25.5">
      <c r="A193" s="71" t="s">
        <v>752</v>
      </c>
      <c r="B193" s="7">
        <v>3102103</v>
      </c>
      <c r="C193" s="7" t="s">
        <v>253</v>
      </c>
      <c r="D193" s="8">
        <v>0</v>
      </c>
    </row>
    <row r="194" spans="1:4" ht="25.5">
      <c r="A194" s="4">
        <v>32</v>
      </c>
      <c r="B194" s="5" t="s">
        <v>570</v>
      </c>
      <c r="C194" s="4" t="s">
        <v>265</v>
      </c>
      <c r="D194" s="6">
        <f>D195+D204+D218</f>
        <v>42916751</v>
      </c>
    </row>
    <row r="195" spans="1:4">
      <c r="A195" s="3"/>
      <c r="B195" s="5" t="s">
        <v>266</v>
      </c>
      <c r="C195" s="5" t="s">
        <v>267</v>
      </c>
      <c r="D195" s="6">
        <f>SUM(D196:D203)</f>
        <v>8667744</v>
      </c>
    </row>
    <row r="196" spans="1:4" ht="25.5">
      <c r="A196" s="71" t="s">
        <v>752</v>
      </c>
      <c r="B196" s="7">
        <v>3100333</v>
      </c>
      <c r="C196" s="7" t="s">
        <v>268</v>
      </c>
      <c r="D196" s="8">
        <v>7851418</v>
      </c>
    </row>
    <row r="197" spans="1:4" ht="25.5">
      <c r="A197" s="71" t="s">
        <v>752</v>
      </c>
      <c r="B197" s="7">
        <v>3100339</v>
      </c>
      <c r="C197" s="7" t="s">
        <v>269</v>
      </c>
      <c r="D197" s="8">
        <v>816326</v>
      </c>
    </row>
    <row r="198" spans="1:4" ht="25.5">
      <c r="A198" s="71" t="s">
        <v>752</v>
      </c>
      <c r="B198" s="7">
        <v>3100341</v>
      </c>
      <c r="C198" s="7" t="s">
        <v>270</v>
      </c>
      <c r="D198" s="8">
        <v>0</v>
      </c>
    </row>
    <row r="199" spans="1:4" ht="25.5">
      <c r="A199" s="71" t="s">
        <v>752</v>
      </c>
      <c r="B199" s="7">
        <v>3100375</v>
      </c>
      <c r="C199" s="7" t="s">
        <v>271</v>
      </c>
      <c r="D199" s="8">
        <v>0</v>
      </c>
    </row>
    <row r="200" spans="1:4">
      <c r="A200" s="71" t="s">
        <v>752</v>
      </c>
      <c r="B200" s="7">
        <v>3100376</v>
      </c>
      <c r="C200" s="7" t="s">
        <v>580</v>
      </c>
      <c r="D200" s="8">
        <v>0</v>
      </c>
    </row>
    <row r="201" spans="1:4" ht="25.5">
      <c r="A201" s="71" t="s">
        <v>752</v>
      </c>
      <c r="B201" s="7">
        <v>3100383</v>
      </c>
      <c r="C201" s="7" t="s">
        <v>804</v>
      </c>
      <c r="D201" s="8">
        <v>0</v>
      </c>
    </row>
    <row r="202" spans="1:4" ht="25.5">
      <c r="A202" s="71" t="s">
        <v>752</v>
      </c>
      <c r="B202" s="7">
        <v>3100384</v>
      </c>
      <c r="C202" s="7" t="s">
        <v>805</v>
      </c>
      <c r="D202" s="8">
        <v>0</v>
      </c>
    </row>
    <row r="203" spans="1:4">
      <c r="A203" s="71" t="s">
        <v>752</v>
      </c>
      <c r="B203" s="7">
        <v>3101839</v>
      </c>
      <c r="C203" s="7" t="s">
        <v>1314</v>
      </c>
      <c r="D203" s="8">
        <v>0</v>
      </c>
    </row>
    <row r="204" spans="1:4">
      <c r="A204" s="3"/>
      <c r="B204" s="5" t="s">
        <v>806</v>
      </c>
      <c r="C204" s="5" t="s">
        <v>807</v>
      </c>
      <c r="D204" s="6">
        <f>SUM(D205)+SUM(D206:D217)</f>
        <v>27095158</v>
      </c>
    </row>
    <row r="205" spans="1:4">
      <c r="A205" s="71" t="s">
        <v>752</v>
      </c>
      <c r="B205" s="7">
        <v>3100418</v>
      </c>
      <c r="C205" s="7" t="s">
        <v>808</v>
      </c>
      <c r="D205" s="8">
        <v>1800323</v>
      </c>
    </row>
    <row r="206" spans="1:4" ht="33.75" customHeight="1">
      <c r="A206" s="71" t="s">
        <v>752</v>
      </c>
      <c r="B206" s="7">
        <v>3100496</v>
      </c>
      <c r="C206" s="7" t="s">
        <v>934</v>
      </c>
      <c r="D206" s="8">
        <v>5833901</v>
      </c>
    </row>
    <row r="207" spans="1:4" ht="25.5">
      <c r="A207" s="71" t="s">
        <v>752</v>
      </c>
      <c r="B207" s="7">
        <v>3100493</v>
      </c>
      <c r="C207" s="7" t="s">
        <v>809</v>
      </c>
      <c r="D207" s="8">
        <v>0</v>
      </c>
    </row>
    <row r="208" spans="1:4" ht="25.5">
      <c r="A208" s="71" t="s">
        <v>752</v>
      </c>
      <c r="B208" s="7">
        <v>3101804</v>
      </c>
      <c r="C208" s="7" t="s">
        <v>810</v>
      </c>
      <c r="D208" s="8">
        <v>16386260</v>
      </c>
    </row>
    <row r="209" spans="1:4">
      <c r="A209" s="71" t="s">
        <v>752</v>
      </c>
      <c r="B209" s="7">
        <v>3101805</v>
      </c>
      <c r="C209" s="7" t="s">
        <v>811</v>
      </c>
      <c r="D209" s="8">
        <v>1439239</v>
      </c>
    </row>
    <row r="210" spans="1:4" ht="25.5">
      <c r="A210" s="71" t="s">
        <v>752</v>
      </c>
      <c r="B210" s="7">
        <v>3101806</v>
      </c>
      <c r="C210" s="7" t="s">
        <v>812</v>
      </c>
      <c r="D210" s="8">
        <v>0</v>
      </c>
    </row>
    <row r="211" spans="1:4">
      <c r="A211" s="71" t="s">
        <v>752</v>
      </c>
      <c r="B211" s="7">
        <v>3101807</v>
      </c>
      <c r="C211" s="7" t="s">
        <v>813</v>
      </c>
      <c r="D211" s="8">
        <v>0</v>
      </c>
    </row>
    <row r="212" spans="1:4">
      <c r="A212" s="71" t="s">
        <v>752</v>
      </c>
      <c r="B212" s="7">
        <v>3101808</v>
      </c>
      <c r="C212" s="7" t="s">
        <v>814</v>
      </c>
      <c r="D212" s="8">
        <v>0</v>
      </c>
    </row>
    <row r="213" spans="1:4">
      <c r="A213" s="71" t="s">
        <v>752</v>
      </c>
      <c r="B213" s="7">
        <v>3101809</v>
      </c>
      <c r="C213" s="7" t="s">
        <v>815</v>
      </c>
      <c r="D213" s="8">
        <v>0</v>
      </c>
    </row>
    <row r="214" spans="1:4">
      <c r="A214" s="71" t="s">
        <v>752</v>
      </c>
      <c r="B214" s="7">
        <v>3101829</v>
      </c>
      <c r="C214" s="7" t="s">
        <v>1059</v>
      </c>
      <c r="D214" s="8">
        <v>0</v>
      </c>
    </row>
    <row r="215" spans="1:4">
      <c r="A215" s="71" t="s">
        <v>752</v>
      </c>
      <c r="B215" s="7">
        <v>3101830</v>
      </c>
      <c r="C215" s="7" t="s">
        <v>1060</v>
      </c>
      <c r="D215" s="8">
        <v>0</v>
      </c>
    </row>
    <row r="216" spans="1:4" ht="25.5">
      <c r="A216" s="71" t="s">
        <v>752</v>
      </c>
      <c r="B216" s="7">
        <v>3101828</v>
      </c>
      <c r="C216" s="7" t="s">
        <v>1062</v>
      </c>
      <c r="D216" s="8">
        <v>0</v>
      </c>
    </row>
    <row r="217" spans="1:4" ht="25.5">
      <c r="A217" s="71" t="s">
        <v>752</v>
      </c>
      <c r="B217" s="7">
        <v>3101836</v>
      </c>
      <c r="C217" s="7" t="s">
        <v>1282</v>
      </c>
      <c r="D217" s="8">
        <v>1635435</v>
      </c>
    </row>
    <row r="218" spans="1:4" ht="25.5">
      <c r="A218" s="4" t="s">
        <v>751</v>
      </c>
      <c r="B218" s="5" t="s">
        <v>816</v>
      </c>
      <c r="C218" s="5" t="s">
        <v>817</v>
      </c>
      <c r="D218" s="6">
        <f>D219+D221</f>
        <v>7153849</v>
      </c>
    </row>
    <row r="219" spans="1:4">
      <c r="A219" s="71" t="s">
        <v>752</v>
      </c>
      <c r="B219" s="5" t="s">
        <v>818</v>
      </c>
      <c r="C219" s="5" t="s">
        <v>819</v>
      </c>
      <c r="D219" s="6">
        <f>D220</f>
        <v>407194</v>
      </c>
    </row>
    <row r="220" spans="1:4">
      <c r="A220" s="71" t="s">
        <v>752</v>
      </c>
      <c r="B220" s="7">
        <v>3100429</v>
      </c>
      <c r="C220" s="7" t="s">
        <v>820</v>
      </c>
      <c r="D220" s="8">
        <v>407194</v>
      </c>
    </row>
    <row r="221" spans="1:4">
      <c r="A221" s="71" t="s">
        <v>752</v>
      </c>
      <c r="B221" s="5" t="s">
        <v>821</v>
      </c>
      <c r="C221" s="5" t="s">
        <v>822</v>
      </c>
      <c r="D221" s="6">
        <f>SUM(D222:D248)</f>
        <v>6746655</v>
      </c>
    </row>
    <row r="222" spans="1:4">
      <c r="A222" s="71" t="s">
        <v>752</v>
      </c>
      <c r="B222" s="7">
        <v>3100424</v>
      </c>
      <c r="C222" s="7" t="s">
        <v>823</v>
      </c>
      <c r="D222" s="8">
        <v>201760</v>
      </c>
    </row>
    <row r="223" spans="1:4">
      <c r="A223" s="71" t="s">
        <v>752</v>
      </c>
      <c r="B223" s="7">
        <v>3100425</v>
      </c>
      <c r="C223" s="7" t="s">
        <v>824</v>
      </c>
      <c r="D223" s="8">
        <v>40546</v>
      </c>
    </row>
    <row r="224" spans="1:4">
      <c r="A224" s="71" t="s">
        <v>752</v>
      </c>
      <c r="B224" s="7">
        <v>3100426</v>
      </c>
      <c r="C224" s="7" t="s">
        <v>825</v>
      </c>
      <c r="D224" s="8">
        <v>0</v>
      </c>
    </row>
    <row r="225" spans="1:4">
      <c r="A225" s="71" t="s">
        <v>752</v>
      </c>
      <c r="B225" s="7">
        <v>3100427</v>
      </c>
      <c r="C225" s="7" t="s">
        <v>826</v>
      </c>
      <c r="D225" s="8">
        <v>0</v>
      </c>
    </row>
    <row r="226" spans="1:4">
      <c r="A226" s="71" t="s">
        <v>752</v>
      </c>
      <c r="B226" s="7">
        <v>3100428</v>
      </c>
      <c r="C226" s="7" t="s">
        <v>827</v>
      </c>
      <c r="D226" s="8">
        <v>119282</v>
      </c>
    </row>
    <row r="227" spans="1:4">
      <c r="A227" s="71" t="s">
        <v>752</v>
      </c>
      <c r="B227" s="7">
        <v>3250403</v>
      </c>
      <c r="C227" s="7" t="s">
        <v>828</v>
      </c>
      <c r="D227" s="8">
        <v>5921</v>
      </c>
    </row>
    <row r="228" spans="1:4">
      <c r="A228" s="71" t="s">
        <v>752</v>
      </c>
      <c r="B228" s="7">
        <v>3250404</v>
      </c>
      <c r="C228" s="7" t="s">
        <v>829</v>
      </c>
      <c r="D228" s="8">
        <v>10362</v>
      </c>
    </row>
    <row r="229" spans="1:4">
      <c r="A229" s="71" t="s">
        <v>752</v>
      </c>
      <c r="B229" s="7">
        <v>3250405</v>
      </c>
      <c r="C229" s="7" t="s">
        <v>830</v>
      </c>
      <c r="D229" s="8">
        <v>322120</v>
      </c>
    </row>
    <row r="230" spans="1:4">
      <c r="A230" s="71" t="s">
        <v>752</v>
      </c>
      <c r="B230" s="7">
        <v>3250408</v>
      </c>
      <c r="C230" s="7" t="s">
        <v>831</v>
      </c>
      <c r="D230" s="8">
        <v>0</v>
      </c>
    </row>
    <row r="231" spans="1:4">
      <c r="A231" s="71" t="s">
        <v>752</v>
      </c>
      <c r="B231" s="7">
        <v>3250409</v>
      </c>
      <c r="C231" s="7" t="s">
        <v>832</v>
      </c>
      <c r="D231" s="8">
        <v>10362</v>
      </c>
    </row>
    <row r="232" spans="1:4">
      <c r="A232" s="71" t="s">
        <v>752</v>
      </c>
      <c r="B232" s="7">
        <v>3250410</v>
      </c>
      <c r="C232" s="7" t="s">
        <v>833</v>
      </c>
      <c r="D232" s="8">
        <v>2961</v>
      </c>
    </row>
    <row r="233" spans="1:4">
      <c r="A233" s="71" t="s">
        <v>752</v>
      </c>
      <c r="B233" s="7">
        <v>3250411</v>
      </c>
      <c r="C233" s="7" t="s">
        <v>632</v>
      </c>
      <c r="D233" s="8">
        <v>0</v>
      </c>
    </row>
    <row r="234" spans="1:4" ht="25.5">
      <c r="A234" s="71" t="s">
        <v>752</v>
      </c>
      <c r="B234" s="7">
        <v>3250417</v>
      </c>
      <c r="C234" s="7" t="s">
        <v>633</v>
      </c>
      <c r="D234" s="8">
        <v>0</v>
      </c>
    </row>
    <row r="235" spans="1:4">
      <c r="A235" s="71" t="s">
        <v>752</v>
      </c>
      <c r="B235" s="7">
        <v>3101024</v>
      </c>
      <c r="C235" s="7" t="s">
        <v>634</v>
      </c>
      <c r="D235" s="8">
        <v>1135140</v>
      </c>
    </row>
    <row r="236" spans="1:4">
      <c r="A236" s="71" t="s">
        <v>752</v>
      </c>
      <c r="B236" s="7">
        <v>3101074</v>
      </c>
      <c r="C236" s="7" t="s">
        <v>635</v>
      </c>
      <c r="D236" s="8">
        <v>1309461</v>
      </c>
    </row>
    <row r="237" spans="1:4" ht="25.5">
      <c r="A237" s="71" t="s">
        <v>752</v>
      </c>
      <c r="B237" s="7">
        <v>3101075</v>
      </c>
      <c r="C237" s="7" t="s">
        <v>636</v>
      </c>
      <c r="D237" s="8">
        <v>1375308</v>
      </c>
    </row>
    <row r="238" spans="1:4">
      <c r="A238" s="71" t="s">
        <v>752</v>
      </c>
      <c r="B238" s="7">
        <v>3101078</v>
      </c>
      <c r="C238" s="7" t="s">
        <v>637</v>
      </c>
      <c r="D238" s="8">
        <v>0</v>
      </c>
    </row>
    <row r="239" spans="1:4">
      <c r="A239" s="71" t="s">
        <v>752</v>
      </c>
      <c r="B239" s="7">
        <v>3101079</v>
      </c>
      <c r="C239" s="7" t="s">
        <v>638</v>
      </c>
      <c r="D239" s="8">
        <v>0</v>
      </c>
    </row>
    <row r="240" spans="1:4">
      <c r="A240" s="71" t="s">
        <v>752</v>
      </c>
      <c r="B240" s="7">
        <v>3101080</v>
      </c>
      <c r="C240" s="7" t="s">
        <v>639</v>
      </c>
      <c r="D240" s="8">
        <v>0</v>
      </c>
    </row>
    <row r="241" spans="1:4">
      <c r="A241" s="71" t="s">
        <v>752</v>
      </c>
      <c r="B241" s="7">
        <v>3101081</v>
      </c>
      <c r="C241" s="7" t="s">
        <v>640</v>
      </c>
      <c r="D241" s="8">
        <v>0</v>
      </c>
    </row>
    <row r="242" spans="1:4">
      <c r="A242" s="71" t="s">
        <v>752</v>
      </c>
      <c r="B242" s="7">
        <v>3101082</v>
      </c>
      <c r="C242" s="7" t="s">
        <v>641</v>
      </c>
      <c r="D242" s="8">
        <v>197098</v>
      </c>
    </row>
    <row r="243" spans="1:4">
      <c r="A243" s="71" t="s">
        <v>752</v>
      </c>
      <c r="B243" s="7">
        <v>3101083</v>
      </c>
      <c r="C243" s="7" t="s">
        <v>1221</v>
      </c>
      <c r="D243" s="8">
        <v>0</v>
      </c>
    </row>
    <row r="244" spans="1:4">
      <c r="A244" s="71" t="s">
        <v>752</v>
      </c>
      <c r="B244" s="7">
        <v>3101823</v>
      </c>
      <c r="C244" s="7" t="s">
        <v>214</v>
      </c>
      <c r="D244" s="8">
        <v>537690</v>
      </c>
    </row>
    <row r="245" spans="1:4" ht="25.5">
      <c r="A245" s="71" t="s">
        <v>752</v>
      </c>
      <c r="B245" s="7">
        <v>3101825</v>
      </c>
      <c r="C245" s="7" t="s">
        <v>215</v>
      </c>
      <c r="D245" s="8">
        <v>0</v>
      </c>
    </row>
    <row r="246" spans="1:4" ht="25.5">
      <c r="A246" s="71" t="s">
        <v>752</v>
      </c>
      <c r="B246" s="7">
        <v>3101826</v>
      </c>
      <c r="C246" s="7" t="s">
        <v>216</v>
      </c>
      <c r="D246" s="8">
        <v>0</v>
      </c>
    </row>
    <row r="247" spans="1:4" ht="25.5">
      <c r="A247" s="71" t="s">
        <v>752</v>
      </c>
      <c r="B247" s="7">
        <v>3101835</v>
      </c>
      <c r="C247" s="7" t="s">
        <v>1281</v>
      </c>
      <c r="D247" s="8">
        <v>251793</v>
      </c>
    </row>
    <row r="248" spans="1:4" ht="38.25">
      <c r="A248" s="71" t="s">
        <v>752</v>
      </c>
      <c r="B248" s="7">
        <v>3102107</v>
      </c>
      <c r="C248" s="7" t="s">
        <v>1277</v>
      </c>
      <c r="D248" s="8">
        <v>1226851</v>
      </c>
    </row>
    <row r="249" spans="1:4" ht="25.5">
      <c r="A249" s="4">
        <v>33</v>
      </c>
      <c r="B249" s="5" t="s">
        <v>642</v>
      </c>
      <c r="C249" s="4" t="s">
        <v>643</v>
      </c>
      <c r="D249" s="6">
        <f>D250+D259+D288+D295</f>
        <v>9520686</v>
      </c>
    </row>
    <row r="250" spans="1:4" ht="25.5">
      <c r="A250" s="4" t="s">
        <v>751</v>
      </c>
      <c r="B250" s="5" t="s">
        <v>644</v>
      </c>
      <c r="C250" s="5" t="s">
        <v>645</v>
      </c>
      <c r="D250" s="6">
        <f>D251+D253</f>
        <v>2132730</v>
      </c>
    </row>
    <row r="251" spans="1:4">
      <c r="A251" s="71" t="s">
        <v>752</v>
      </c>
      <c r="B251" s="5" t="s">
        <v>646</v>
      </c>
      <c r="C251" s="5" t="s">
        <v>647</v>
      </c>
      <c r="D251" s="6">
        <f>D252</f>
        <v>270692</v>
      </c>
    </row>
    <row r="252" spans="1:4">
      <c r="A252" s="71" t="s">
        <v>752</v>
      </c>
      <c r="B252" s="7">
        <v>3100430</v>
      </c>
      <c r="C252" s="7" t="s">
        <v>648</v>
      </c>
      <c r="D252" s="8">
        <v>270692</v>
      </c>
    </row>
    <row r="253" spans="1:4">
      <c r="A253" s="71" t="s">
        <v>752</v>
      </c>
      <c r="B253" s="5" t="s">
        <v>649</v>
      </c>
      <c r="C253" s="5" t="s">
        <v>650</v>
      </c>
      <c r="D253" s="6">
        <f>SUM(D254:D258)</f>
        <v>1862038</v>
      </c>
    </row>
    <row r="254" spans="1:4">
      <c r="A254" s="71" t="s">
        <v>752</v>
      </c>
      <c r="B254" s="7">
        <v>3101015</v>
      </c>
      <c r="C254" s="7" t="s">
        <v>651</v>
      </c>
      <c r="D254" s="8">
        <v>6283</v>
      </c>
    </row>
    <row r="255" spans="1:4">
      <c r="A255" s="71" t="s">
        <v>752</v>
      </c>
      <c r="B255" s="7">
        <v>3100456</v>
      </c>
      <c r="C255" s="7" t="s">
        <v>652</v>
      </c>
      <c r="D255" s="8">
        <v>179370</v>
      </c>
    </row>
    <row r="256" spans="1:4">
      <c r="A256" s="71" t="s">
        <v>752</v>
      </c>
      <c r="B256" s="7">
        <v>3100387</v>
      </c>
      <c r="C256" s="7" t="s">
        <v>857</v>
      </c>
      <c r="D256" s="8">
        <v>1470682</v>
      </c>
    </row>
    <row r="257" spans="1:4">
      <c r="A257" s="71" t="s">
        <v>752</v>
      </c>
      <c r="B257" s="7">
        <v>3100388</v>
      </c>
      <c r="C257" s="7" t="s">
        <v>858</v>
      </c>
      <c r="D257" s="8">
        <v>205703</v>
      </c>
    </row>
    <row r="258" spans="1:4">
      <c r="A258" s="71" t="s">
        <v>752</v>
      </c>
      <c r="B258" s="7">
        <v>3100392</v>
      </c>
      <c r="C258" s="7" t="s">
        <v>653</v>
      </c>
      <c r="D258" s="8">
        <v>0</v>
      </c>
    </row>
    <row r="259" spans="1:4" ht="25.5">
      <c r="A259" s="4" t="s">
        <v>751</v>
      </c>
      <c r="B259" s="5" t="s">
        <v>654</v>
      </c>
      <c r="C259" s="5" t="s">
        <v>655</v>
      </c>
      <c r="D259" s="6">
        <f>D260+D262+D265</f>
        <v>7110589</v>
      </c>
    </row>
    <row r="260" spans="1:4">
      <c r="A260" s="71" t="s">
        <v>752</v>
      </c>
      <c r="B260" s="5" t="s">
        <v>656</v>
      </c>
      <c r="C260" s="5" t="s">
        <v>657</v>
      </c>
      <c r="D260" s="6">
        <f>D261</f>
        <v>0</v>
      </c>
    </row>
    <row r="261" spans="1:4">
      <c r="A261" s="71" t="s">
        <v>752</v>
      </c>
      <c r="B261" s="7">
        <v>3100417</v>
      </c>
      <c r="C261" s="7" t="s">
        <v>364</v>
      </c>
      <c r="D261" s="8">
        <v>0</v>
      </c>
    </row>
    <row r="262" spans="1:4">
      <c r="A262" s="71" t="s">
        <v>752</v>
      </c>
      <c r="B262" s="5" t="s">
        <v>365</v>
      </c>
      <c r="C262" s="5" t="s">
        <v>366</v>
      </c>
      <c r="D262" s="6">
        <f>D263+D264</f>
        <v>1927387</v>
      </c>
    </row>
    <row r="263" spans="1:4">
      <c r="A263" s="71" t="s">
        <v>752</v>
      </c>
      <c r="B263" s="7">
        <v>3100416</v>
      </c>
      <c r="C263" s="7" t="s">
        <v>367</v>
      </c>
      <c r="D263" s="8">
        <v>1927387</v>
      </c>
    </row>
    <row r="264" spans="1:4" ht="19.5" customHeight="1">
      <c r="A264" s="71" t="s">
        <v>752</v>
      </c>
      <c r="B264" s="7">
        <v>3100497</v>
      </c>
      <c r="C264" s="7" t="s">
        <v>935</v>
      </c>
      <c r="D264" s="8">
        <v>0</v>
      </c>
    </row>
    <row r="265" spans="1:4">
      <c r="A265" s="71" t="s">
        <v>752</v>
      </c>
      <c r="B265" s="5" t="s">
        <v>368</v>
      </c>
      <c r="C265" s="5" t="s">
        <v>369</v>
      </c>
      <c r="D265" s="6">
        <f>SUM(D266:D287)</f>
        <v>5183202</v>
      </c>
    </row>
    <row r="266" spans="1:4">
      <c r="A266" s="71" t="s">
        <v>752</v>
      </c>
      <c r="B266" s="7">
        <v>3100452</v>
      </c>
      <c r="C266" s="7" t="s">
        <v>370</v>
      </c>
      <c r="D266" s="8">
        <v>155700</v>
      </c>
    </row>
    <row r="267" spans="1:4">
      <c r="A267" s="71" t="s">
        <v>752</v>
      </c>
      <c r="B267" s="7">
        <v>3100454</v>
      </c>
      <c r="C267" s="7" t="s">
        <v>371</v>
      </c>
      <c r="D267" s="8">
        <v>125113</v>
      </c>
    </row>
    <row r="268" spans="1:4">
      <c r="A268" s="71" t="s">
        <v>752</v>
      </c>
      <c r="B268" s="7">
        <v>3100455</v>
      </c>
      <c r="C268" s="7" t="s">
        <v>372</v>
      </c>
      <c r="D268" s="8">
        <v>0</v>
      </c>
    </row>
    <row r="269" spans="1:4">
      <c r="A269" s="71" t="s">
        <v>752</v>
      </c>
      <c r="B269" s="7">
        <v>3100469</v>
      </c>
      <c r="C269" s="7" t="s">
        <v>373</v>
      </c>
      <c r="D269" s="8">
        <v>113</v>
      </c>
    </row>
    <row r="270" spans="1:4">
      <c r="A270" s="71" t="s">
        <v>752</v>
      </c>
      <c r="B270" s="7">
        <v>3100325</v>
      </c>
      <c r="C270" s="7" t="s">
        <v>374</v>
      </c>
      <c r="D270" s="8">
        <v>48342</v>
      </c>
    </row>
    <row r="271" spans="1:4">
      <c r="A271" s="71" t="s">
        <v>752</v>
      </c>
      <c r="B271" s="7">
        <v>3100327</v>
      </c>
      <c r="C271" s="7" t="s">
        <v>375</v>
      </c>
      <c r="D271" s="8">
        <v>44547</v>
      </c>
    </row>
    <row r="272" spans="1:4">
      <c r="A272" s="71" t="s">
        <v>752</v>
      </c>
      <c r="B272" s="7">
        <v>3100328</v>
      </c>
      <c r="C272" s="7" t="s">
        <v>376</v>
      </c>
      <c r="D272" s="8">
        <v>925166</v>
      </c>
    </row>
    <row r="273" spans="1:4">
      <c r="A273" s="71" t="s">
        <v>752</v>
      </c>
      <c r="B273" s="7">
        <v>3100407</v>
      </c>
      <c r="C273" s="7" t="s">
        <v>377</v>
      </c>
      <c r="D273" s="8">
        <v>36990</v>
      </c>
    </row>
    <row r="274" spans="1:4">
      <c r="A274" s="71" t="s">
        <v>752</v>
      </c>
      <c r="B274" s="7">
        <v>3100409</v>
      </c>
      <c r="C274" s="7" t="s">
        <v>378</v>
      </c>
      <c r="D274" s="8">
        <v>168230</v>
      </c>
    </row>
    <row r="275" spans="1:4">
      <c r="A275" s="71" t="s">
        <v>752</v>
      </c>
      <c r="B275" s="7">
        <v>3100329</v>
      </c>
      <c r="C275" s="7" t="s">
        <v>379</v>
      </c>
      <c r="D275" s="8">
        <v>0</v>
      </c>
    </row>
    <row r="276" spans="1:4">
      <c r="A276" s="71" t="s">
        <v>752</v>
      </c>
      <c r="B276" s="7">
        <v>3100477</v>
      </c>
      <c r="C276" s="7" t="s">
        <v>380</v>
      </c>
      <c r="D276" s="8">
        <v>0</v>
      </c>
    </row>
    <row r="277" spans="1:4">
      <c r="A277" s="71" t="s">
        <v>752</v>
      </c>
      <c r="B277" s="7">
        <v>3100489</v>
      </c>
      <c r="C277" s="7" t="s">
        <v>381</v>
      </c>
      <c r="D277" s="8">
        <v>3070996</v>
      </c>
    </row>
    <row r="278" spans="1:4">
      <c r="A278" s="71" t="s">
        <v>752</v>
      </c>
      <c r="B278" s="7">
        <v>3100490</v>
      </c>
      <c r="C278" s="7" t="s">
        <v>382</v>
      </c>
      <c r="D278" s="8">
        <v>590305</v>
      </c>
    </row>
    <row r="279" spans="1:4">
      <c r="A279" s="71" t="s">
        <v>752</v>
      </c>
      <c r="B279" s="7">
        <v>3100491</v>
      </c>
      <c r="C279" s="7" t="s">
        <v>383</v>
      </c>
      <c r="D279" s="8">
        <v>0</v>
      </c>
    </row>
    <row r="280" spans="1:4">
      <c r="A280" s="71" t="s">
        <v>752</v>
      </c>
      <c r="B280" s="7">
        <v>3100492</v>
      </c>
      <c r="C280" s="7" t="s">
        <v>384</v>
      </c>
      <c r="D280" s="8">
        <v>0</v>
      </c>
    </row>
    <row r="281" spans="1:4">
      <c r="A281" s="71" t="s">
        <v>752</v>
      </c>
      <c r="B281" s="7">
        <v>3100494</v>
      </c>
      <c r="C281" s="7" t="s">
        <v>385</v>
      </c>
      <c r="D281" s="8">
        <v>17700</v>
      </c>
    </row>
    <row r="282" spans="1:4" ht="25.5">
      <c r="A282" s="71" t="s">
        <v>752</v>
      </c>
      <c r="B282" s="7">
        <v>3100386</v>
      </c>
      <c r="C282" s="7" t="s">
        <v>386</v>
      </c>
      <c r="D282" s="8">
        <v>0</v>
      </c>
    </row>
    <row r="283" spans="1:4">
      <c r="A283" s="71" t="s">
        <v>752</v>
      </c>
      <c r="B283" s="7">
        <v>3101813</v>
      </c>
      <c r="C283" s="7" t="s">
        <v>387</v>
      </c>
      <c r="D283" s="8">
        <v>0</v>
      </c>
    </row>
    <row r="284" spans="1:4">
      <c r="A284" s="71" t="s">
        <v>752</v>
      </c>
      <c r="B284" s="7">
        <v>3101814</v>
      </c>
      <c r="C284" s="7" t="s">
        <v>685</v>
      </c>
      <c r="D284" s="8">
        <v>0</v>
      </c>
    </row>
    <row r="285" spans="1:4">
      <c r="A285" s="71" t="s">
        <v>752</v>
      </c>
      <c r="B285" s="7">
        <v>3101815</v>
      </c>
      <c r="C285" s="7" t="s">
        <v>686</v>
      </c>
      <c r="D285" s="8">
        <v>0</v>
      </c>
    </row>
    <row r="286" spans="1:4">
      <c r="A286" s="71" t="s">
        <v>752</v>
      </c>
      <c r="B286" s="7">
        <v>3102101</v>
      </c>
      <c r="C286" s="7" t="s">
        <v>251</v>
      </c>
      <c r="D286" s="8">
        <v>0</v>
      </c>
    </row>
    <row r="287" spans="1:4" ht="25.5">
      <c r="A287" s="71" t="s">
        <v>752</v>
      </c>
      <c r="B287" s="7">
        <v>3102116</v>
      </c>
      <c r="C287" s="7" t="s">
        <v>1315</v>
      </c>
      <c r="D287" s="8">
        <v>0</v>
      </c>
    </row>
    <row r="288" spans="1:4">
      <c r="A288" s="71" t="s">
        <v>752</v>
      </c>
      <c r="B288" s="5" t="s">
        <v>687</v>
      </c>
      <c r="C288" s="5" t="s">
        <v>688</v>
      </c>
      <c r="D288" s="6">
        <f>SUM(D289:D294)</f>
        <v>202189</v>
      </c>
    </row>
    <row r="289" spans="1:4">
      <c r="A289" s="71" t="s">
        <v>752</v>
      </c>
      <c r="B289" s="7">
        <v>3100431</v>
      </c>
      <c r="C289" s="7" t="s">
        <v>689</v>
      </c>
      <c r="D289" s="8">
        <v>0</v>
      </c>
    </row>
    <row r="290" spans="1:4">
      <c r="A290" s="71" t="s">
        <v>752</v>
      </c>
      <c r="B290" s="7">
        <v>3100453</v>
      </c>
      <c r="C290" s="7" t="s">
        <v>690</v>
      </c>
      <c r="D290" s="8">
        <v>113691</v>
      </c>
    </row>
    <row r="291" spans="1:4">
      <c r="A291" s="71" t="s">
        <v>752</v>
      </c>
      <c r="B291" s="7">
        <v>3100457</v>
      </c>
      <c r="C291" s="7" t="s">
        <v>691</v>
      </c>
      <c r="D291" s="8">
        <v>86251</v>
      </c>
    </row>
    <row r="292" spans="1:4">
      <c r="A292" s="71" t="s">
        <v>752</v>
      </c>
      <c r="B292" s="7">
        <v>3100458</v>
      </c>
      <c r="C292" s="7" t="s">
        <v>692</v>
      </c>
      <c r="D292" s="8">
        <v>2247</v>
      </c>
    </row>
    <row r="293" spans="1:4">
      <c r="A293" s="71" t="s">
        <v>752</v>
      </c>
      <c r="B293" s="7">
        <v>3100459</v>
      </c>
      <c r="C293" s="7" t="s">
        <v>693</v>
      </c>
      <c r="D293" s="8">
        <v>0</v>
      </c>
    </row>
    <row r="294" spans="1:4">
      <c r="A294" s="71" t="s">
        <v>752</v>
      </c>
      <c r="B294" s="7">
        <v>3102104</v>
      </c>
      <c r="C294" s="7" t="s">
        <v>254</v>
      </c>
      <c r="D294" s="8">
        <v>0</v>
      </c>
    </row>
    <row r="295" spans="1:4">
      <c r="A295" s="3"/>
      <c r="B295" s="4" t="s">
        <v>694</v>
      </c>
      <c r="C295" s="3"/>
      <c r="D295" s="9">
        <f>SUM(D296:D306)</f>
        <v>75178</v>
      </c>
    </row>
    <row r="296" spans="1:4">
      <c r="A296" s="71" t="s">
        <v>752</v>
      </c>
      <c r="B296" s="7">
        <v>3100301</v>
      </c>
      <c r="C296" s="7" t="s">
        <v>695</v>
      </c>
      <c r="D296" s="8">
        <v>0</v>
      </c>
    </row>
    <row r="297" spans="1:4">
      <c r="A297" s="71" t="s">
        <v>752</v>
      </c>
      <c r="B297" s="7">
        <v>3100302</v>
      </c>
      <c r="C297" s="7" t="s">
        <v>696</v>
      </c>
      <c r="D297" s="8">
        <v>0</v>
      </c>
    </row>
    <row r="298" spans="1:4">
      <c r="A298" s="71" t="s">
        <v>752</v>
      </c>
      <c r="B298" s="7">
        <v>3100330</v>
      </c>
      <c r="C298" s="7" t="s">
        <v>697</v>
      </c>
      <c r="D298" s="8">
        <v>0</v>
      </c>
    </row>
    <row r="299" spans="1:4" ht="25.5">
      <c r="A299" s="71" t="s">
        <v>752</v>
      </c>
      <c r="B299" s="7">
        <v>3100331</v>
      </c>
      <c r="C299" s="7" t="s">
        <v>698</v>
      </c>
      <c r="D299" s="8">
        <v>0</v>
      </c>
    </row>
    <row r="300" spans="1:4">
      <c r="A300" s="71" t="s">
        <v>752</v>
      </c>
      <c r="B300" s="7">
        <v>3100334</v>
      </c>
      <c r="C300" s="7" t="s">
        <v>699</v>
      </c>
      <c r="D300" s="8">
        <v>0</v>
      </c>
    </row>
    <row r="301" spans="1:4" ht="25.5">
      <c r="A301" s="71" t="s">
        <v>752</v>
      </c>
      <c r="B301" s="7">
        <v>3100335</v>
      </c>
      <c r="C301" s="7" t="s">
        <v>700</v>
      </c>
      <c r="D301" s="8">
        <v>75178</v>
      </c>
    </row>
    <row r="302" spans="1:4" ht="25.5">
      <c r="A302" s="71" t="s">
        <v>752</v>
      </c>
      <c r="B302" s="7">
        <v>3100336</v>
      </c>
      <c r="C302" s="7" t="s">
        <v>701</v>
      </c>
      <c r="D302" s="8">
        <v>0</v>
      </c>
    </row>
    <row r="303" spans="1:4" ht="25.5">
      <c r="A303" s="71" t="s">
        <v>752</v>
      </c>
      <c r="B303" s="7">
        <v>3100337</v>
      </c>
      <c r="C303" s="7" t="s">
        <v>702</v>
      </c>
      <c r="D303" s="8">
        <v>0</v>
      </c>
    </row>
    <row r="304" spans="1:4" ht="25.5">
      <c r="A304" s="71" t="s">
        <v>752</v>
      </c>
      <c r="B304" s="7">
        <v>3100340</v>
      </c>
      <c r="C304" s="7" t="s">
        <v>897</v>
      </c>
      <c r="D304" s="8">
        <v>0</v>
      </c>
    </row>
    <row r="305" spans="1:4" ht="25.5">
      <c r="A305" s="71" t="s">
        <v>752</v>
      </c>
      <c r="B305" s="7">
        <v>3100382</v>
      </c>
      <c r="C305" s="7" t="s">
        <v>706</v>
      </c>
      <c r="D305" s="8">
        <v>0</v>
      </c>
    </row>
    <row r="306" spans="1:4">
      <c r="A306" s="71" t="s">
        <v>752</v>
      </c>
      <c r="B306" s="7">
        <v>3100399</v>
      </c>
      <c r="C306" s="7" t="s">
        <v>933</v>
      </c>
      <c r="D306" s="8">
        <v>0</v>
      </c>
    </row>
    <row r="307" spans="1:4">
      <c r="A307" s="71"/>
      <c r="B307" s="7"/>
      <c r="C307" s="7"/>
      <c r="D307" s="8"/>
    </row>
    <row r="308" spans="1:4">
      <c r="A308" s="4">
        <v>34</v>
      </c>
      <c r="B308" s="5" t="s">
        <v>707</v>
      </c>
      <c r="C308" s="4" t="s">
        <v>708</v>
      </c>
      <c r="D308" s="6">
        <f>D309+D311+D318+D321+D322</f>
        <v>9913928</v>
      </c>
    </row>
    <row r="309" spans="1:4">
      <c r="A309" s="71" t="s">
        <v>752</v>
      </c>
      <c r="B309" s="5" t="s">
        <v>709</v>
      </c>
      <c r="C309" s="5" t="s">
        <v>710</v>
      </c>
      <c r="D309" s="6">
        <f>D310</f>
        <v>292959</v>
      </c>
    </row>
    <row r="310" spans="1:4">
      <c r="A310" s="71" t="s">
        <v>752</v>
      </c>
      <c r="B310" s="7">
        <v>3100501</v>
      </c>
      <c r="C310" s="7" t="s">
        <v>711</v>
      </c>
      <c r="D310" s="8">
        <v>292959</v>
      </c>
    </row>
    <row r="311" spans="1:4">
      <c r="A311" s="71" t="s">
        <v>752</v>
      </c>
      <c r="B311" s="5" t="s">
        <v>712</v>
      </c>
      <c r="C311" s="5" t="s">
        <v>713</v>
      </c>
      <c r="D311" s="6">
        <f>SUM(D312:D317)</f>
        <v>9620969</v>
      </c>
    </row>
    <row r="312" spans="1:4">
      <c r="A312" s="71" t="s">
        <v>752</v>
      </c>
      <c r="B312" s="7">
        <v>3100502</v>
      </c>
      <c r="C312" s="7" t="s">
        <v>714</v>
      </c>
      <c r="D312" s="8">
        <v>0</v>
      </c>
    </row>
    <row r="313" spans="1:4">
      <c r="A313" s="71" t="s">
        <v>752</v>
      </c>
      <c r="B313" s="7">
        <v>3100503</v>
      </c>
      <c r="C313" s="7" t="s">
        <v>715</v>
      </c>
      <c r="D313" s="8">
        <v>47306</v>
      </c>
    </row>
    <row r="314" spans="1:4">
      <c r="A314" s="71" t="s">
        <v>752</v>
      </c>
      <c r="B314" s="7">
        <v>3100504</v>
      </c>
      <c r="C314" s="7" t="s">
        <v>716</v>
      </c>
      <c r="D314" s="8">
        <v>7546666</v>
      </c>
    </row>
    <row r="315" spans="1:4">
      <c r="A315" s="71" t="s">
        <v>752</v>
      </c>
      <c r="B315" s="7">
        <v>3100509</v>
      </c>
      <c r="C315" s="7" t="s">
        <v>717</v>
      </c>
      <c r="D315" s="8">
        <v>1878244</v>
      </c>
    </row>
    <row r="316" spans="1:4">
      <c r="A316" s="71" t="s">
        <v>752</v>
      </c>
      <c r="B316" s="7">
        <v>3100510</v>
      </c>
      <c r="C316" s="7" t="s">
        <v>718</v>
      </c>
      <c r="D316" s="8">
        <v>113706</v>
      </c>
    </row>
    <row r="317" spans="1:4">
      <c r="A317" s="71" t="s">
        <v>752</v>
      </c>
      <c r="B317" s="7">
        <v>3100511</v>
      </c>
      <c r="C317" s="7" t="s">
        <v>719</v>
      </c>
      <c r="D317" s="8">
        <v>35047</v>
      </c>
    </row>
    <row r="318" spans="1:4">
      <c r="A318" s="71" t="s">
        <v>752</v>
      </c>
      <c r="B318" s="5" t="s">
        <v>720</v>
      </c>
      <c r="C318" s="5" t="s">
        <v>721</v>
      </c>
      <c r="D318" s="6">
        <f>SUM(D319:D320)</f>
        <v>0</v>
      </c>
    </row>
    <row r="319" spans="1:4">
      <c r="A319" s="71" t="s">
        <v>752</v>
      </c>
      <c r="B319" s="7">
        <v>3100505</v>
      </c>
      <c r="C319" s="7" t="s">
        <v>722</v>
      </c>
      <c r="D319" s="8">
        <v>0</v>
      </c>
    </row>
    <row r="320" spans="1:4">
      <c r="A320" s="71" t="s">
        <v>752</v>
      </c>
      <c r="B320" s="7">
        <v>3100506</v>
      </c>
      <c r="C320" s="7" t="s">
        <v>723</v>
      </c>
      <c r="D320" s="8">
        <v>0</v>
      </c>
    </row>
    <row r="321" spans="1:4">
      <c r="A321" s="71" t="s">
        <v>752</v>
      </c>
      <c r="B321" s="5" t="s">
        <v>724</v>
      </c>
      <c r="C321" s="5" t="s">
        <v>725</v>
      </c>
      <c r="D321" s="6">
        <v>0</v>
      </c>
    </row>
    <row r="322" spans="1:4">
      <c r="A322" s="71" t="s">
        <v>752</v>
      </c>
      <c r="B322" s="5" t="s">
        <v>726</v>
      </c>
      <c r="C322" s="5" t="s">
        <v>727</v>
      </c>
      <c r="D322" s="6">
        <f>SUM(D323:D324)</f>
        <v>0</v>
      </c>
    </row>
    <row r="323" spans="1:4">
      <c r="A323" s="71" t="s">
        <v>752</v>
      </c>
      <c r="B323" s="7">
        <v>3100507</v>
      </c>
      <c r="C323" s="7" t="s">
        <v>728</v>
      </c>
      <c r="D323" s="8">
        <v>0</v>
      </c>
    </row>
    <row r="324" spans="1:4">
      <c r="A324" s="71" t="s">
        <v>752</v>
      </c>
      <c r="B324" s="7">
        <v>3100508</v>
      </c>
      <c r="C324" s="7" t="s">
        <v>729</v>
      </c>
      <c r="D324" s="8">
        <v>0</v>
      </c>
    </row>
    <row r="325" spans="1:4">
      <c r="A325" s="4">
        <v>35</v>
      </c>
      <c r="B325" s="5" t="s">
        <v>730</v>
      </c>
      <c r="C325" s="4" t="s">
        <v>731</v>
      </c>
      <c r="D325" s="6">
        <f>SUM(D326:D350)-SUM(D351:D353)+SUM(D354:D356)+SUM(D357:D382)-SUM(D383:D385)+D386+D387+D388</f>
        <v>153472417</v>
      </c>
    </row>
    <row r="326" spans="1:4">
      <c r="A326" s="71" t="s">
        <v>752</v>
      </c>
      <c r="B326" s="7">
        <v>3100432</v>
      </c>
      <c r="C326" s="7" t="s">
        <v>732</v>
      </c>
      <c r="D326" s="8">
        <v>0</v>
      </c>
    </row>
    <row r="327" spans="1:4">
      <c r="A327" s="71" t="s">
        <v>752</v>
      </c>
      <c r="B327" s="7">
        <v>3100318</v>
      </c>
      <c r="C327" s="7" t="s">
        <v>733</v>
      </c>
      <c r="D327" s="8">
        <v>0</v>
      </c>
    </row>
    <row r="328" spans="1:4" ht="25.5">
      <c r="A328" s="71" t="s">
        <v>752</v>
      </c>
      <c r="B328" s="7">
        <v>3100608</v>
      </c>
      <c r="C328" s="7" t="s">
        <v>936</v>
      </c>
      <c r="D328" s="8">
        <v>29384012</v>
      </c>
    </row>
    <row r="329" spans="1:4" ht="25.5">
      <c r="A329" s="71" t="s">
        <v>752</v>
      </c>
      <c r="B329" s="7">
        <v>3100609</v>
      </c>
      <c r="C329" s="7" t="s">
        <v>773</v>
      </c>
      <c r="D329" s="8">
        <v>14000507</v>
      </c>
    </row>
    <row r="330" spans="1:4">
      <c r="A330" s="71" t="s">
        <v>752</v>
      </c>
      <c r="B330" s="7">
        <v>3100610</v>
      </c>
      <c r="C330" s="7" t="s">
        <v>774</v>
      </c>
      <c r="D330" s="8">
        <v>2283066</v>
      </c>
    </row>
    <row r="331" spans="1:4" ht="25.5">
      <c r="A331" s="71" t="s">
        <v>752</v>
      </c>
      <c r="B331" s="7">
        <v>3100611</v>
      </c>
      <c r="C331" s="7" t="s">
        <v>775</v>
      </c>
      <c r="D331" s="8">
        <v>2982375</v>
      </c>
    </row>
    <row r="332" spans="1:4">
      <c r="A332" s="71" t="s">
        <v>752</v>
      </c>
      <c r="B332" s="7">
        <v>3100612</v>
      </c>
      <c r="C332" s="7" t="s">
        <v>776</v>
      </c>
      <c r="D332" s="8">
        <v>7577997</v>
      </c>
    </row>
    <row r="333" spans="1:4" ht="25.5">
      <c r="A333" s="71" t="s">
        <v>752</v>
      </c>
      <c r="B333" s="7">
        <v>3100613</v>
      </c>
      <c r="C333" s="7" t="s">
        <v>777</v>
      </c>
      <c r="D333" s="8">
        <v>2999890</v>
      </c>
    </row>
    <row r="334" spans="1:4" ht="25.5">
      <c r="A334" s="71" t="s">
        <v>752</v>
      </c>
      <c r="B334" s="7">
        <v>3100614</v>
      </c>
      <c r="C334" s="7" t="s">
        <v>778</v>
      </c>
      <c r="D334" s="8">
        <v>749710</v>
      </c>
    </row>
    <row r="335" spans="1:4">
      <c r="A335" s="71" t="s">
        <v>752</v>
      </c>
      <c r="B335" s="7">
        <v>3100615</v>
      </c>
      <c r="C335" s="7" t="s">
        <v>779</v>
      </c>
      <c r="D335" s="8">
        <v>115799</v>
      </c>
    </row>
    <row r="336" spans="1:4" ht="25.5">
      <c r="A336" s="71" t="s">
        <v>752</v>
      </c>
      <c r="B336" s="7">
        <v>3100616</v>
      </c>
      <c r="C336" s="7" t="s">
        <v>780</v>
      </c>
      <c r="D336" s="8">
        <v>780720</v>
      </c>
    </row>
    <row r="337" spans="1:4">
      <c r="A337" s="71" t="s">
        <v>752</v>
      </c>
      <c r="B337" s="7">
        <v>3100617</v>
      </c>
      <c r="C337" s="7" t="s">
        <v>781</v>
      </c>
      <c r="D337" s="8">
        <v>770124</v>
      </c>
    </row>
    <row r="338" spans="1:4">
      <c r="A338" s="71" t="s">
        <v>752</v>
      </c>
      <c r="B338" s="7">
        <v>3100618</v>
      </c>
      <c r="C338" s="7" t="s">
        <v>782</v>
      </c>
      <c r="D338" s="8">
        <v>15122676</v>
      </c>
    </row>
    <row r="339" spans="1:4">
      <c r="A339" s="71" t="s">
        <v>752</v>
      </c>
      <c r="B339" s="7">
        <v>3100619</v>
      </c>
      <c r="C339" s="7" t="s">
        <v>783</v>
      </c>
      <c r="D339" s="8">
        <v>1447714</v>
      </c>
    </row>
    <row r="340" spans="1:4" ht="25.5">
      <c r="A340" s="71" t="s">
        <v>752</v>
      </c>
      <c r="B340" s="7">
        <v>3100620</v>
      </c>
      <c r="C340" s="7" t="s">
        <v>784</v>
      </c>
      <c r="D340" s="8">
        <v>42341521</v>
      </c>
    </row>
    <row r="341" spans="1:4" ht="25.5">
      <c r="A341" s="71" t="s">
        <v>752</v>
      </c>
      <c r="B341" s="7">
        <v>3100623</v>
      </c>
      <c r="C341" s="7" t="s">
        <v>785</v>
      </c>
      <c r="D341" s="8">
        <v>8503858</v>
      </c>
    </row>
    <row r="342" spans="1:4">
      <c r="A342" s="71" t="s">
        <v>752</v>
      </c>
      <c r="B342" s="7">
        <v>3100624</v>
      </c>
      <c r="C342" s="7" t="s">
        <v>786</v>
      </c>
      <c r="D342" s="8">
        <v>4003167</v>
      </c>
    </row>
    <row r="343" spans="1:4">
      <c r="A343" s="71" t="s">
        <v>752</v>
      </c>
      <c r="B343" s="7">
        <v>3100625</v>
      </c>
      <c r="C343" s="7" t="s">
        <v>787</v>
      </c>
      <c r="D343" s="8">
        <v>3843798</v>
      </c>
    </row>
    <row r="344" spans="1:4">
      <c r="A344" s="71" t="s">
        <v>752</v>
      </c>
      <c r="B344" s="7">
        <v>3100626</v>
      </c>
      <c r="C344" s="7" t="s">
        <v>788</v>
      </c>
      <c r="D344" s="8">
        <v>16170954</v>
      </c>
    </row>
    <row r="345" spans="1:4" ht="25.5">
      <c r="A345" s="71" t="s">
        <v>752</v>
      </c>
      <c r="B345" s="7">
        <v>3100627</v>
      </c>
      <c r="C345" s="7" t="s">
        <v>734</v>
      </c>
      <c r="D345" s="8">
        <v>0</v>
      </c>
    </row>
    <row r="346" spans="1:4" ht="25.5">
      <c r="A346" s="71" t="s">
        <v>752</v>
      </c>
      <c r="B346" s="7">
        <v>3100628</v>
      </c>
      <c r="C346" s="7" t="s">
        <v>735</v>
      </c>
      <c r="D346" s="8">
        <v>0</v>
      </c>
    </row>
    <row r="347" spans="1:4" ht="25.5">
      <c r="A347" s="71" t="s">
        <v>752</v>
      </c>
      <c r="B347" s="7">
        <v>3100629</v>
      </c>
      <c r="C347" s="7" t="s">
        <v>736</v>
      </c>
      <c r="D347" s="8">
        <v>0</v>
      </c>
    </row>
    <row r="348" spans="1:4" ht="25.5">
      <c r="A348" s="71" t="s">
        <v>752</v>
      </c>
      <c r="B348" s="7">
        <v>3100630</v>
      </c>
      <c r="C348" s="7" t="s">
        <v>789</v>
      </c>
      <c r="D348" s="8">
        <v>0</v>
      </c>
    </row>
    <row r="349" spans="1:4" ht="25.5">
      <c r="A349" s="71" t="s">
        <v>752</v>
      </c>
      <c r="B349" s="7">
        <v>3100631</v>
      </c>
      <c r="C349" s="7" t="s">
        <v>790</v>
      </c>
      <c r="D349" s="8">
        <v>0</v>
      </c>
    </row>
    <row r="350" spans="1:4" ht="25.5">
      <c r="A350" s="71" t="s">
        <v>752</v>
      </c>
      <c r="B350" s="7">
        <v>3100632</v>
      </c>
      <c r="C350" s="7" t="s">
        <v>791</v>
      </c>
      <c r="D350" s="8">
        <v>0</v>
      </c>
    </row>
    <row r="351" spans="1:4" ht="25.5">
      <c r="A351" s="71" t="s">
        <v>753</v>
      </c>
      <c r="B351" s="7">
        <v>4850101</v>
      </c>
      <c r="C351" s="7" t="s">
        <v>792</v>
      </c>
      <c r="D351" s="8">
        <v>0</v>
      </c>
    </row>
    <row r="352" spans="1:4" ht="25.5">
      <c r="A352" s="71" t="s">
        <v>753</v>
      </c>
      <c r="B352" s="7">
        <v>4850102</v>
      </c>
      <c r="C352" s="7" t="s">
        <v>793</v>
      </c>
      <c r="D352" s="8">
        <v>0</v>
      </c>
    </row>
    <row r="353" spans="1:4" ht="25.5">
      <c r="A353" s="71" t="s">
        <v>753</v>
      </c>
      <c r="B353" s="7">
        <v>4850109</v>
      </c>
      <c r="C353" s="7" t="s">
        <v>794</v>
      </c>
      <c r="D353" s="8">
        <v>0</v>
      </c>
    </row>
    <row r="354" spans="1:4" ht="25.5">
      <c r="A354" s="71" t="s">
        <v>752</v>
      </c>
      <c r="B354" s="7">
        <v>3100633</v>
      </c>
      <c r="C354" s="7" t="s">
        <v>156</v>
      </c>
      <c r="D354" s="8">
        <v>0</v>
      </c>
    </row>
    <row r="355" spans="1:4">
      <c r="A355" s="71" t="s">
        <v>752</v>
      </c>
      <c r="B355" s="7">
        <v>3100634</v>
      </c>
      <c r="C355" s="7" t="s">
        <v>859</v>
      </c>
      <c r="D355" s="8">
        <v>0</v>
      </c>
    </row>
    <row r="356" spans="1:4" ht="25.5">
      <c r="A356" s="71" t="s">
        <v>752</v>
      </c>
      <c r="B356" s="7">
        <v>3100635</v>
      </c>
      <c r="C356" s="7" t="s">
        <v>860</v>
      </c>
      <c r="D356" s="8">
        <v>0</v>
      </c>
    </row>
    <row r="357" spans="1:4">
      <c r="A357" s="71" t="s">
        <v>752</v>
      </c>
      <c r="B357" s="7">
        <v>3100636</v>
      </c>
      <c r="C357" s="7" t="s">
        <v>1015</v>
      </c>
      <c r="D357" s="8">
        <v>178427</v>
      </c>
    </row>
    <row r="358" spans="1:4" ht="25.5">
      <c r="A358" s="71" t="s">
        <v>752</v>
      </c>
      <c r="B358" s="7">
        <v>3100637</v>
      </c>
      <c r="C358" s="7" t="s">
        <v>1016</v>
      </c>
      <c r="D358" s="8">
        <v>37403</v>
      </c>
    </row>
    <row r="359" spans="1:4">
      <c r="A359" s="71" t="s">
        <v>752</v>
      </c>
      <c r="B359" s="7">
        <v>3100638</v>
      </c>
      <c r="C359" s="7" t="s">
        <v>1017</v>
      </c>
      <c r="D359" s="8">
        <v>28070</v>
      </c>
    </row>
    <row r="360" spans="1:4" ht="25.5">
      <c r="A360" s="71" t="s">
        <v>752</v>
      </c>
      <c r="B360" s="7">
        <v>3100639</v>
      </c>
      <c r="C360" s="7" t="s">
        <v>1018</v>
      </c>
      <c r="D360" s="8">
        <v>26500</v>
      </c>
    </row>
    <row r="361" spans="1:4" ht="25.5">
      <c r="A361" s="71" t="s">
        <v>752</v>
      </c>
      <c r="B361" s="7">
        <v>3100640</v>
      </c>
      <c r="C361" s="7" t="s">
        <v>1019</v>
      </c>
      <c r="D361" s="8">
        <v>0</v>
      </c>
    </row>
    <row r="362" spans="1:4" ht="25.5">
      <c r="A362" s="71" t="s">
        <v>752</v>
      </c>
      <c r="B362" s="7">
        <v>3100641</v>
      </c>
      <c r="C362" s="7" t="s">
        <v>1020</v>
      </c>
      <c r="D362" s="8">
        <v>0</v>
      </c>
    </row>
    <row r="363" spans="1:4">
      <c r="A363" s="71" t="s">
        <v>752</v>
      </c>
      <c r="B363" s="7">
        <v>3100642</v>
      </c>
      <c r="C363" s="7" t="s">
        <v>1021</v>
      </c>
      <c r="D363" s="8">
        <v>0</v>
      </c>
    </row>
    <row r="364" spans="1:4" ht="25.5">
      <c r="A364" s="71" t="s">
        <v>752</v>
      </c>
      <c r="B364" s="7">
        <v>3100643</v>
      </c>
      <c r="C364" s="7" t="s">
        <v>1022</v>
      </c>
      <c r="D364" s="8">
        <v>0</v>
      </c>
    </row>
    <row r="365" spans="1:4">
      <c r="A365" s="71" t="s">
        <v>752</v>
      </c>
      <c r="B365" s="7">
        <v>3100644</v>
      </c>
      <c r="C365" s="7" t="s">
        <v>1023</v>
      </c>
      <c r="D365" s="8">
        <v>0</v>
      </c>
    </row>
    <row r="366" spans="1:4">
      <c r="A366" s="71" t="s">
        <v>752</v>
      </c>
      <c r="B366" s="7">
        <v>3100645</v>
      </c>
      <c r="C366" s="7" t="s">
        <v>1024</v>
      </c>
      <c r="D366" s="8">
        <v>0</v>
      </c>
    </row>
    <row r="367" spans="1:4">
      <c r="A367" s="71" t="s">
        <v>752</v>
      </c>
      <c r="B367" s="7">
        <v>3100646</v>
      </c>
      <c r="C367" s="7" t="s">
        <v>1025</v>
      </c>
      <c r="D367" s="8">
        <v>52136</v>
      </c>
    </row>
    <row r="368" spans="1:4" ht="25.5">
      <c r="A368" s="71" t="s">
        <v>752</v>
      </c>
      <c r="B368" s="7">
        <v>3100647</v>
      </c>
      <c r="C368" s="7" t="s">
        <v>1026</v>
      </c>
      <c r="D368" s="8">
        <v>2840</v>
      </c>
    </row>
    <row r="369" spans="1:4">
      <c r="A369" s="71" t="s">
        <v>752</v>
      </c>
      <c r="B369" s="7">
        <v>3100648</v>
      </c>
      <c r="C369" s="7" t="s">
        <v>1027</v>
      </c>
      <c r="D369" s="8">
        <v>46833</v>
      </c>
    </row>
    <row r="370" spans="1:4">
      <c r="A370" s="71" t="s">
        <v>752</v>
      </c>
      <c r="B370" s="7">
        <v>3100649</v>
      </c>
      <c r="C370" s="7" t="s">
        <v>1028</v>
      </c>
      <c r="D370" s="8">
        <v>11226</v>
      </c>
    </row>
    <row r="371" spans="1:4" ht="25.5">
      <c r="A371" s="71" t="s">
        <v>752</v>
      </c>
      <c r="B371" s="7">
        <v>3100650</v>
      </c>
      <c r="C371" s="7" t="s">
        <v>1029</v>
      </c>
      <c r="D371" s="8">
        <v>0</v>
      </c>
    </row>
    <row r="372" spans="1:4">
      <c r="A372" s="71" t="s">
        <v>752</v>
      </c>
      <c r="B372" s="7">
        <v>3100651</v>
      </c>
      <c r="C372" s="7" t="s">
        <v>1030</v>
      </c>
      <c r="D372" s="8">
        <v>0</v>
      </c>
    </row>
    <row r="373" spans="1:4" ht="25.5">
      <c r="A373" s="71" t="s">
        <v>752</v>
      </c>
      <c r="B373" s="7">
        <v>3100652</v>
      </c>
      <c r="C373" s="7" t="s">
        <v>1031</v>
      </c>
      <c r="D373" s="8">
        <v>0</v>
      </c>
    </row>
    <row r="374" spans="1:4">
      <c r="A374" s="71" t="s">
        <v>752</v>
      </c>
      <c r="B374" s="7">
        <v>3100653</v>
      </c>
      <c r="C374" s="7" t="s">
        <v>1032</v>
      </c>
      <c r="D374" s="8">
        <v>0</v>
      </c>
    </row>
    <row r="375" spans="1:4" ht="25.5">
      <c r="A375" s="71" t="s">
        <v>752</v>
      </c>
      <c r="B375" s="7">
        <v>3100654</v>
      </c>
      <c r="C375" s="7" t="s">
        <v>20</v>
      </c>
      <c r="D375" s="8">
        <v>0</v>
      </c>
    </row>
    <row r="376" spans="1:4">
      <c r="A376" s="71" t="s">
        <v>752</v>
      </c>
      <c r="B376" s="7">
        <v>3100655</v>
      </c>
      <c r="C376" s="7" t="s">
        <v>21</v>
      </c>
      <c r="D376" s="8">
        <v>0</v>
      </c>
    </row>
    <row r="377" spans="1:4" ht="25.5">
      <c r="A377" s="71" t="s">
        <v>752</v>
      </c>
      <c r="B377" s="7">
        <v>3100656</v>
      </c>
      <c r="C377" s="7" t="s">
        <v>22</v>
      </c>
      <c r="D377" s="8">
        <v>0</v>
      </c>
    </row>
    <row r="378" spans="1:4" ht="25.5">
      <c r="A378" s="71" t="s">
        <v>752</v>
      </c>
      <c r="B378" s="7">
        <v>3100657</v>
      </c>
      <c r="C378" s="7" t="s">
        <v>23</v>
      </c>
      <c r="D378" s="8">
        <v>0</v>
      </c>
    </row>
    <row r="379" spans="1:4" ht="25.5">
      <c r="A379" s="71" t="s">
        <v>752</v>
      </c>
      <c r="B379" s="7">
        <v>3100658</v>
      </c>
      <c r="C379" s="7" t="s">
        <v>24</v>
      </c>
      <c r="D379" s="8">
        <v>0</v>
      </c>
    </row>
    <row r="380" spans="1:4" ht="25.5">
      <c r="A380" s="71" t="s">
        <v>752</v>
      </c>
      <c r="B380" s="7">
        <v>3100659</v>
      </c>
      <c r="C380" s="7" t="s">
        <v>25</v>
      </c>
      <c r="D380" s="8">
        <v>0</v>
      </c>
    </row>
    <row r="381" spans="1:4">
      <c r="A381" s="71" t="s">
        <v>752</v>
      </c>
      <c r="B381" s="7">
        <v>3100660</v>
      </c>
      <c r="C381" s="7" t="s">
        <v>26</v>
      </c>
      <c r="D381" s="8">
        <v>11094</v>
      </c>
    </row>
    <row r="382" spans="1:4">
      <c r="A382" s="71" t="s">
        <v>752</v>
      </c>
      <c r="B382" s="7">
        <v>3100661</v>
      </c>
      <c r="C382" s="7" t="s">
        <v>27</v>
      </c>
      <c r="D382" s="8">
        <v>0</v>
      </c>
    </row>
    <row r="383" spans="1:4" ht="25.5">
      <c r="A383" s="71" t="s">
        <v>753</v>
      </c>
      <c r="B383" s="7">
        <v>4850110</v>
      </c>
      <c r="C383" s="7" t="s">
        <v>795</v>
      </c>
      <c r="D383" s="8">
        <v>0</v>
      </c>
    </row>
    <row r="384" spans="1:4" ht="25.5">
      <c r="A384" s="71" t="s">
        <v>753</v>
      </c>
      <c r="B384" s="7">
        <v>4850111</v>
      </c>
      <c r="C384" s="7" t="s">
        <v>796</v>
      </c>
      <c r="D384" s="8">
        <v>0</v>
      </c>
    </row>
    <row r="385" spans="1:4" ht="25.5">
      <c r="A385" s="71" t="s">
        <v>753</v>
      </c>
      <c r="B385" s="7">
        <v>4850112</v>
      </c>
      <c r="C385" s="7" t="s">
        <v>1014</v>
      </c>
      <c r="D385" s="8">
        <v>0</v>
      </c>
    </row>
    <row r="386" spans="1:4" ht="25.5">
      <c r="A386" s="71" t="s">
        <v>752</v>
      </c>
      <c r="B386" s="7">
        <v>3100662</v>
      </c>
      <c r="C386" s="7" t="s">
        <v>199</v>
      </c>
      <c r="D386" s="8">
        <v>0</v>
      </c>
    </row>
    <row r="387" spans="1:4" ht="25.5">
      <c r="A387" s="71" t="s">
        <v>752</v>
      </c>
      <c r="B387" s="7">
        <v>3100663</v>
      </c>
      <c r="C387" s="7" t="s">
        <v>200</v>
      </c>
      <c r="D387" s="8">
        <v>0</v>
      </c>
    </row>
    <row r="388" spans="1:4" ht="25.5">
      <c r="A388" s="71" t="s">
        <v>752</v>
      </c>
      <c r="B388" s="7">
        <v>3100664</v>
      </c>
      <c r="C388" s="7" t="s">
        <v>201</v>
      </c>
      <c r="D388" s="8">
        <v>0</v>
      </c>
    </row>
    <row r="389" spans="1:4">
      <c r="A389" s="4">
        <v>36</v>
      </c>
      <c r="B389" s="5" t="s">
        <v>737</v>
      </c>
      <c r="C389" s="4" t="s">
        <v>738</v>
      </c>
      <c r="D389" s="6">
        <f>SUM(D390:D404)-SUM(D405:D406)+SUM(D407:D425)-SUM(D426:D427)+D428+D429</f>
        <v>474958</v>
      </c>
    </row>
    <row r="390" spans="1:4">
      <c r="A390" s="71" t="s">
        <v>752</v>
      </c>
      <c r="B390" s="7">
        <v>3100433</v>
      </c>
      <c r="C390" s="7" t="s">
        <v>739</v>
      </c>
      <c r="D390" s="8">
        <v>0</v>
      </c>
    </row>
    <row r="391" spans="1:4" ht="25.5">
      <c r="A391" s="71" t="s">
        <v>752</v>
      </c>
      <c r="B391" s="7">
        <v>3100707</v>
      </c>
      <c r="C391" s="7" t="s">
        <v>52</v>
      </c>
      <c r="D391" s="8">
        <v>175021</v>
      </c>
    </row>
    <row r="392" spans="1:4" ht="25.5">
      <c r="A392" s="71" t="s">
        <v>752</v>
      </c>
      <c r="B392" s="7">
        <v>3100708</v>
      </c>
      <c r="C392" s="7" t="s">
        <v>53</v>
      </c>
      <c r="D392" s="8">
        <v>107500</v>
      </c>
    </row>
    <row r="393" spans="1:4">
      <c r="A393" s="71" t="s">
        <v>752</v>
      </c>
      <c r="B393" s="7">
        <v>3100709</v>
      </c>
      <c r="C393" s="7" t="s">
        <v>54</v>
      </c>
      <c r="D393" s="8">
        <v>0</v>
      </c>
    </row>
    <row r="394" spans="1:4" ht="25.5">
      <c r="A394" s="71" t="s">
        <v>752</v>
      </c>
      <c r="B394" s="7">
        <v>3100710</v>
      </c>
      <c r="C394" s="7" t="s">
        <v>55</v>
      </c>
      <c r="D394" s="8">
        <v>31000</v>
      </c>
    </row>
    <row r="395" spans="1:4">
      <c r="A395" s="71" t="s">
        <v>752</v>
      </c>
      <c r="B395" s="7">
        <v>3100711</v>
      </c>
      <c r="C395" s="7" t="s">
        <v>56</v>
      </c>
      <c r="D395" s="8">
        <v>83356</v>
      </c>
    </row>
    <row r="396" spans="1:4">
      <c r="A396" s="71" t="s">
        <v>752</v>
      </c>
      <c r="B396" s="7">
        <v>3100712</v>
      </c>
      <c r="C396" s="7" t="s">
        <v>57</v>
      </c>
      <c r="D396" s="8">
        <v>46431</v>
      </c>
    </row>
    <row r="397" spans="1:4" ht="25.5">
      <c r="A397" s="71" t="s">
        <v>752</v>
      </c>
      <c r="B397" s="7">
        <v>3100713</v>
      </c>
      <c r="C397" s="7" t="s">
        <v>45</v>
      </c>
      <c r="D397" s="8">
        <v>10029</v>
      </c>
    </row>
    <row r="398" spans="1:4">
      <c r="A398" s="71" t="s">
        <v>752</v>
      </c>
      <c r="B398" s="7">
        <v>3100714</v>
      </c>
      <c r="C398" s="7" t="s">
        <v>46</v>
      </c>
      <c r="D398" s="8">
        <v>0</v>
      </c>
    </row>
    <row r="399" spans="1:4" ht="25.5">
      <c r="A399" s="71" t="s">
        <v>752</v>
      </c>
      <c r="B399" s="7">
        <v>3100715</v>
      </c>
      <c r="C399" s="7" t="s">
        <v>47</v>
      </c>
      <c r="D399" s="8">
        <v>4500</v>
      </c>
    </row>
    <row r="400" spans="1:4" ht="25.5">
      <c r="A400" s="71" t="s">
        <v>752</v>
      </c>
      <c r="B400" s="7">
        <v>3100716</v>
      </c>
      <c r="C400" s="7" t="s">
        <v>48</v>
      </c>
      <c r="D400" s="8">
        <v>17121</v>
      </c>
    </row>
    <row r="401" spans="1:4" ht="25.5">
      <c r="A401" s="71" t="s">
        <v>752</v>
      </c>
      <c r="B401" s="7">
        <v>3100717</v>
      </c>
      <c r="C401" s="7" t="s">
        <v>740</v>
      </c>
      <c r="D401" s="8">
        <v>0</v>
      </c>
    </row>
    <row r="402" spans="1:4" ht="25.5">
      <c r="A402" s="71" t="s">
        <v>752</v>
      </c>
      <c r="B402" s="7">
        <v>3100718</v>
      </c>
      <c r="C402" s="7" t="s">
        <v>741</v>
      </c>
      <c r="D402" s="8">
        <v>0</v>
      </c>
    </row>
    <row r="403" spans="1:4" ht="25.5">
      <c r="A403" s="71" t="s">
        <v>752</v>
      </c>
      <c r="B403" s="7">
        <v>3100719</v>
      </c>
      <c r="C403" s="7" t="s">
        <v>49</v>
      </c>
      <c r="D403" s="8">
        <v>0</v>
      </c>
    </row>
    <row r="404" spans="1:4" ht="25.5">
      <c r="A404" s="71" t="s">
        <v>752</v>
      </c>
      <c r="B404" s="7">
        <v>3100720</v>
      </c>
      <c r="C404" s="7" t="s">
        <v>50</v>
      </c>
      <c r="D404" s="8">
        <v>0</v>
      </c>
    </row>
    <row r="405" spans="1:4" ht="25.5">
      <c r="A405" s="71" t="s">
        <v>753</v>
      </c>
      <c r="B405" s="7">
        <v>4850103</v>
      </c>
      <c r="C405" s="7" t="s">
        <v>1100</v>
      </c>
      <c r="D405" s="8">
        <v>0</v>
      </c>
    </row>
    <row r="406" spans="1:4" ht="25.5">
      <c r="A406" s="71" t="s">
        <v>753</v>
      </c>
      <c r="B406" s="7">
        <v>4850104</v>
      </c>
      <c r="C406" s="7" t="s">
        <v>1101</v>
      </c>
      <c r="D406" s="8">
        <v>0</v>
      </c>
    </row>
    <row r="407" spans="1:4" ht="25.5">
      <c r="A407" s="71" t="s">
        <v>752</v>
      </c>
      <c r="B407" s="7">
        <v>3100721</v>
      </c>
      <c r="C407" s="7" t="s">
        <v>51</v>
      </c>
      <c r="D407" s="8">
        <v>0</v>
      </c>
    </row>
    <row r="408" spans="1:4" ht="25.5">
      <c r="A408" s="71" t="s">
        <v>752</v>
      </c>
      <c r="B408" s="7">
        <v>3100722</v>
      </c>
      <c r="C408" s="7" t="s">
        <v>871</v>
      </c>
      <c r="D408" s="8">
        <v>0</v>
      </c>
    </row>
    <row r="409" spans="1:4" ht="25.5">
      <c r="A409" s="71" t="s">
        <v>752</v>
      </c>
      <c r="B409" s="7">
        <v>3100723</v>
      </c>
      <c r="C409" s="7" t="s">
        <v>872</v>
      </c>
      <c r="D409" s="8">
        <v>0</v>
      </c>
    </row>
    <row r="410" spans="1:4">
      <c r="A410" s="71" t="s">
        <v>752</v>
      </c>
      <c r="B410" s="7">
        <v>3100724</v>
      </c>
      <c r="C410" s="7" t="s">
        <v>873</v>
      </c>
      <c r="D410" s="8">
        <v>0</v>
      </c>
    </row>
    <row r="411" spans="1:4" ht="25.5">
      <c r="A411" s="71" t="s">
        <v>752</v>
      </c>
      <c r="B411" s="7">
        <v>3100725</v>
      </c>
      <c r="C411" s="7" t="s">
        <v>874</v>
      </c>
      <c r="D411" s="8">
        <v>0</v>
      </c>
    </row>
    <row r="412" spans="1:4">
      <c r="A412" s="71" t="s">
        <v>752</v>
      </c>
      <c r="B412" s="7">
        <v>3100726</v>
      </c>
      <c r="C412" s="7" t="s">
        <v>875</v>
      </c>
      <c r="D412" s="8">
        <v>0</v>
      </c>
    </row>
    <row r="413" spans="1:4">
      <c r="A413" s="71" t="s">
        <v>752</v>
      </c>
      <c r="B413" s="7">
        <v>3100727</v>
      </c>
      <c r="C413" s="7" t="s">
        <v>876</v>
      </c>
      <c r="D413" s="8">
        <v>0</v>
      </c>
    </row>
    <row r="414" spans="1:4" ht="25.5">
      <c r="A414" s="71" t="s">
        <v>752</v>
      </c>
      <c r="B414" s="7">
        <v>3100728</v>
      </c>
      <c r="C414" s="7" t="s">
        <v>877</v>
      </c>
      <c r="D414" s="8">
        <v>0</v>
      </c>
    </row>
    <row r="415" spans="1:4">
      <c r="A415" s="71" t="s">
        <v>752</v>
      </c>
      <c r="B415" s="7">
        <v>3100729</v>
      </c>
      <c r="C415" s="7" t="s">
        <v>878</v>
      </c>
      <c r="D415" s="8">
        <v>0</v>
      </c>
    </row>
    <row r="416" spans="1:4" ht="25.5">
      <c r="A416" s="71" t="s">
        <v>752</v>
      </c>
      <c r="B416" s="7">
        <v>3100730</v>
      </c>
      <c r="C416" s="7" t="s">
        <v>879</v>
      </c>
      <c r="D416" s="8">
        <v>0</v>
      </c>
    </row>
    <row r="417" spans="1:4" ht="25.5">
      <c r="A417" s="71" t="s">
        <v>752</v>
      </c>
      <c r="B417" s="7">
        <v>3100731</v>
      </c>
      <c r="C417" s="7" t="s">
        <v>880</v>
      </c>
      <c r="D417" s="8">
        <v>0</v>
      </c>
    </row>
    <row r="418" spans="1:4">
      <c r="A418" s="71" t="s">
        <v>752</v>
      </c>
      <c r="B418" s="7">
        <v>3100732</v>
      </c>
      <c r="C418" s="7" t="s">
        <v>881</v>
      </c>
      <c r="D418" s="8">
        <v>0</v>
      </c>
    </row>
    <row r="419" spans="1:4" ht="25.5">
      <c r="A419" s="71" t="s">
        <v>752</v>
      </c>
      <c r="B419" s="7">
        <v>3100733</v>
      </c>
      <c r="C419" s="7" t="s">
        <v>882</v>
      </c>
      <c r="D419" s="8">
        <v>0</v>
      </c>
    </row>
    <row r="420" spans="1:4">
      <c r="A420" s="71" t="s">
        <v>752</v>
      </c>
      <c r="B420" s="7">
        <v>3100734</v>
      </c>
      <c r="C420" s="7" t="s">
        <v>883</v>
      </c>
      <c r="D420" s="8">
        <v>0</v>
      </c>
    </row>
    <row r="421" spans="1:4" ht="25.5">
      <c r="A421" s="71" t="s">
        <v>752</v>
      </c>
      <c r="B421" s="7">
        <v>3100735</v>
      </c>
      <c r="C421" s="7" t="s">
        <v>884</v>
      </c>
      <c r="D421" s="8">
        <v>0</v>
      </c>
    </row>
    <row r="422" spans="1:4" ht="25.5">
      <c r="A422" s="71" t="s">
        <v>752</v>
      </c>
      <c r="B422" s="7">
        <v>3100736</v>
      </c>
      <c r="C422" s="7" t="s">
        <v>154</v>
      </c>
      <c r="D422" s="8">
        <v>0</v>
      </c>
    </row>
    <row r="423" spans="1:4" ht="25.5">
      <c r="A423" s="71" t="s">
        <v>752</v>
      </c>
      <c r="B423" s="7">
        <v>3100737</v>
      </c>
      <c r="C423" s="7" t="s">
        <v>155</v>
      </c>
      <c r="D423" s="8">
        <v>0</v>
      </c>
    </row>
    <row r="424" spans="1:4" ht="25.5">
      <c r="A424" s="71" t="s">
        <v>752</v>
      </c>
      <c r="B424" s="7">
        <v>3100738</v>
      </c>
      <c r="C424" s="7" t="s">
        <v>885</v>
      </c>
      <c r="D424" s="8">
        <v>0</v>
      </c>
    </row>
    <row r="425" spans="1:4" ht="25.5">
      <c r="A425" s="71" t="s">
        <v>752</v>
      </c>
      <c r="B425" s="7">
        <v>3100739</v>
      </c>
      <c r="C425" s="7" t="s">
        <v>886</v>
      </c>
      <c r="D425" s="8">
        <v>0</v>
      </c>
    </row>
    <row r="426" spans="1:4" ht="25.5">
      <c r="A426" s="72" t="s">
        <v>753</v>
      </c>
      <c r="B426" s="7">
        <v>4850113</v>
      </c>
      <c r="C426" s="7" t="s">
        <v>887</v>
      </c>
      <c r="D426" s="8">
        <v>0</v>
      </c>
    </row>
    <row r="427" spans="1:4" ht="25.5">
      <c r="A427" s="72" t="s">
        <v>753</v>
      </c>
      <c r="B427" s="7">
        <v>4850114</v>
      </c>
      <c r="C427" s="7" t="s">
        <v>888</v>
      </c>
      <c r="D427" s="8">
        <v>0</v>
      </c>
    </row>
    <row r="428" spans="1:4" ht="25.5">
      <c r="A428" s="71" t="s">
        <v>752</v>
      </c>
      <c r="B428" s="7">
        <v>3100740</v>
      </c>
      <c r="C428" s="7" t="s">
        <v>202</v>
      </c>
      <c r="D428" s="8">
        <v>0</v>
      </c>
    </row>
    <row r="429" spans="1:4" ht="25.5">
      <c r="A429" s="71" t="s">
        <v>752</v>
      </c>
      <c r="B429" s="7">
        <v>3100741</v>
      </c>
      <c r="C429" s="7" t="s">
        <v>203</v>
      </c>
      <c r="D429" s="8">
        <v>0</v>
      </c>
    </row>
    <row r="430" spans="1:4">
      <c r="A430" s="4">
        <v>37</v>
      </c>
      <c r="B430" s="5" t="s">
        <v>742</v>
      </c>
      <c r="C430" s="4" t="s">
        <v>743</v>
      </c>
      <c r="D430" s="6">
        <f>SUM(D431:D445)-SUM(D446:D447)+SUM(D448:D466)-SUM(D467:D468)+D469+D470</f>
        <v>23383950</v>
      </c>
    </row>
    <row r="431" spans="1:4">
      <c r="A431" s="71" t="s">
        <v>752</v>
      </c>
      <c r="B431" s="7">
        <v>3100434</v>
      </c>
      <c r="C431" s="7" t="s">
        <v>744</v>
      </c>
      <c r="D431" s="8">
        <v>0</v>
      </c>
    </row>
    <row r="432" spans="1:4" ht="25.5">
      <c r="A432" s="71" t="s">
        <v>752</v>
      </c>
      <c r="B432" s="7">
        <v>3100807</v>
      </c>
      <c r="C432" s="7" t="s">
        <v>889</v>
      </c>
      <c r="D432" s="8">
        <v>87251</v>
      </c>
    </row>
    <row r="433" spans="1:4" ht="25.5">
      <c r="A433" s="71" t="s">
        <v>752</v>
      </c>
      <c r="B433" s="7">
        <v>3100808</v>
      </c>
      <c r="C433" s="7" t="s">
        <v>94</v>
      </c>
      <c r="D433" s="8">
        <v>34500</v>
      </c>
    </row>
    <row r="434" spans="1:4">
      <c r="A434" s="71" t="s">
        <v>752</v>
      </c>
      <c r="B434" s="7">
        <v>3100809</v>
      </c>
      <c r="C434" s="7" t="s">
        <v>95</v>
      </c>
      <c r="D434" s="8">
        <v>0</v>
      </c>
    </row>
    <row r="435" spans="1:4" ht="25.5">
      <c r="A435" s="71" t="s">
        <v>752</v>
      </c>
      <c r="B435" s="7">
        <v>3100810</v>
      </c>
      <c r="C435" s="7" t="s">
        <v>96</v>
      </c>
      <c r="D435" s="8">
        <v>21000</v>
      </c>
    </row>
    <row r="436" spans="1:4">
      <c r="A436" s="71" t="s">
        <v>752</v>
      </c>
      <c r="B436" s="7">
        <v>3100811</v>
      </c>
      <c r="C436" s="7" t="s">
        <v>97</v>
      </c>
      <c r="D436" s="8">
        <v>36758</v>
      </c>
    </row>
    <row r="437" spans="1:4" ht="25.5">
      <c r="A437" s="71" t="s">
        <v>752</v>
      </c>
      <c r="B437" s="7">
        <v>3100812</v>
      </c>
      <c r="C437" s="7" t="s">
        <v>98</v>
      </c>
      <c r="D437" s="8">
        <v>14869162</v>
      </c>
    </row>
    <row r="438" spans="1:4" ht="25.5">
      <c r="A438" s="71" t="s">
        <v>752</v>
      </c>
      <c r="B438" s="7">
        <v>3100813</v>
      </c>
      <c r="C438" s="7" t="s">
        <v>99</v>
      </c>
      <c r="D438" s="8">
        <v>979944</v>
      </c>
    </row>
    <row r="439" spans="1:4">
      <c r="A439" s="71" t="s">
        <v>752</v>
      </c>
      <c r="B439" s="7">
        <v>3100814</v>
      </c>
      <c r="C439" s="7" t="s">
        <v>100</v>
      </c>
      <c r="D439" s="8">
        <v>1200000</v>
      </c>
    </row>
    <row r="440" spans="1:4" ht="25.5">
      <c r="A440" s="71" t="s">
        <v>752</v>
      </c>
      <c r="B440" s="7">
        <v>3100815</v>
      </c>
      <c r="C440" s="7" t="s">
        <v>1096</v>
      </c>
      <c r="D440" s="8">
        <v>1111437</v>
      </c>
    </row>
    <row r="441" spans="1:4" ht="25.5">
      <c r="A441" s="71" t="s">
        <v>752</v>
      </c>
      <c r="B441" s="7">
        <v>3100816</v>
      </c>
      <c r="C441" s="7" t="s">
        <v>1097</v>
      </c>
      <c r="D441" s="8">
        <v>5043898</v>
      </c>
    </row>
    <row r="442" spans="1:4" ht="25.5">
      <c r="A442" s="71" t="s">
        <v>752</v>
      </c>
      <c r="B442" s="7">
        <v>3100817</v>
      </c>
      <c r="C442" s="7" t="s">
        <v>745</v>
      </c>
      <c r="D442" s="8">
        <v>0</v>
      </c>
    </row>
    <row r="443" spans="1:4" ht="25.5">
      <c r="A443" s="71" t="s">
        <v>752</v>
      </c>
      <c r="B443" s="7">
        <v>3100818</v>
      </c>
      <c r="C443" s="7" t="s">
        <v>746</v>
      </c>
      <c r="D443" s="8">
        <v>0</v>
      </c>
    </row>
    <row r="444" spans="1:4" ht="25.5">
      <c r="A444" s="71" t="s">
        <v>752</v>
      </c>
      <c r="B444" s="7">
        <v>3100819</v>
      </c>
      <c r="C444" s="7" t="s">
        <v>1098</v>
      </c>
      <c r="D444" s="8">
        <v>0</v>
      </c>
    </row>
    <row r="445" spans="1:4" ht="25.5">
      <c r="A445" s="71" t="s">
        <v>752</v>
      </c>
      <c r="B445" s="7">
        <v>3100820</v>
      </c>
      <c r="C445" s="7" t="s">
        <v>1099</v>
      </c>
      <c r="D445" s="8">
        <v>0</v>
      </c>
    </row>
    <row r="446" spans="1:4" ht="25.5">
      <c r="A446" s="71" t="s">
        <v>753</v>
      </c>
      <c r="B446" s="7">
        <v>4850105</v>
      </c>
      <c r="C446" s="7" t="s">
        <v>1102</v>
      </c>
      <c r="D446" s="8">
        <v>0</v>
      </c>
    </row>
    <row r="447" spans="1:4" ht="25.5">
      <c r="A447" s="71" t="s">
        <v>753</v>
      </c>
      <c r="B447" s="7">
        <v>4850106</v>
      </c>
      <c r="C447" s="7" t="s">
        <v>1103</v>
      </c>
      <c r="D447" s="8">
        <v>0</v>
      </c>
    </row>
    <row r="448" spans="1:4" ht="25.5">
      <c r="A448" s="71" t="s">
        <v>752</v>
      </c>
      <c r="B448" s="7">
        <v>3100828</v>
      </c>
      <c r="C448" s="7" t="s">
        <v>861</v>
      </c>
      <c r="D448" s="8">
        <v>0</v>
      </c>
    </row>
    <row r="449" spans="1:4">
      <c r="A449" s="71" t="s">
        <v>752</v>
      </c>
      <c r="B449" s="7">
        <v>3100829</v>
      </c>
      <c r="C449" s="7" t="s">
        <v>1104</v>
      </c>
      <c r="D449" s="8">
        <v>0</v>
      </c>
    </row>
    <row r="450" spans="1:4" ht="25.5">
      <c r="A450" s="71" t="s">
        <v>752</v>
      </c>
      <c r="B450" s="7">
        <v>3100830</v>
      </c>
      <c r="C450" s="7" t="s">
        <v>1105</v>
      </c>
      <c r="D450" s="8">
        <v>0</v>
      </c>
    </row>
    <row r="451" spans="1:4">
      <c r="A451" s="71" t="s">
        <v>752</v>
      </c>
      <c r="B451" s="7">
        <v>3100831</v>
      </c>
      <c r="C451" s="7" t="s">
        <v>1106</v>
      </c>
      <c r="D451" s="8">
        <v>0</v>
      </c>
    </row>
    <row r="452" spans="1:4" ht="25.5">
      <c r="A452" s="71" t="s">
        <v>752</v>
      </c>
      <c r="B452" s="7">
        <v>3100832</v>
      </c>
      <c r="C452" s="7" t="s">
        <v>117</v>
      </c>
      <c r="D452" s="8">
        <v>0</v>
      </c>
    </row>
    <row r="453" spans="1:4">
      <c r="A453" s="71" t="s">
        <v>752</v>
      </c>
      <c r="B453" s="7">
        <v>3100833</v>
      </c>
      <c r="C453" s="7" t="s">
        <v>118</v>
      </c>
      <c r="D453" s="8">
        <v>0</v>
      </c>
    </row>
    <row r="454" spans="1:4" ht="25.5">
      <c r="A454" s="71" t="s">
        <v>752</v>
      </c>
      <c r="B454" s="7">
        <v>3100834</v>
      </c>
      <c r="C454" s="7" t="s">
        <v>119</v>
      </c>
      <c r="D454" s="8">
        <v>0</v>
      </c>
    </row>
    <row r="455" spans="1:4" ht="25.5">
      <c r="A455" s="71" t="s">
        <v>752</v>
      </c>
      <c r="B455" s="7">
        <v>3100835</v>
      </c>
      <c r="C455" s="7" t="s">
        <v>120</v>
      </c>
      <c r="D455" s="8">
        <v>0</v>
      </c>
    </row>
    <row r="456" spans="1:4">
      <c r="A456" s="71" t="s">
        <v>752</v>
      </c>
      <c r="B456" s="7">
        <v>3100836</v>
      </c>
      <c r="C456" s="7" t="s">
        <v>121</v>
      </c>
      <c r="D456" s="8">
        <v>0</v>
      </c>
    </row>
    <row r="457" spans="1:4" ht="25.5">
      <c r="A457" s="71" t="s">
        <v>752</v>
      </c>
      <c r="B457" s="7">
        <v>3100837</v>
      </c>
      <c r="C457" s="7" t="s">
        <v>122</v>
      </c>
      <c r="D457" s="8">
        <v>0</v>
      </c>
    </row>
    <row r="458" spans="1:4" ht="25.5">
      <c r="A458" s="71" t="s">
        <v>752</v>
      </c>
      <c r="B458" s="7">
        <v>3100838</v>
      </c>
      <c r="C458" s="7" t="s">
        <v>123</v>
      </c>
      <c r="D458" s="8">
        <v>0</v>
      </c>
    </row>
    <row r="459" spans="1:4">
      <c r="A459" s="71" t="s">
        <v>752</v>
      </c>
      <c r="B459" s="7">
        <v>3100839</v>
      </c>
      <c r="C459" s="7" t="s">
        <v>124</v>
      </c>
      <c r="D459" s="8">
        <v>0</v>
      </c>
    </row>
    <row r="460" spans="1:4" ht="25.5">
      <c r="A460" s="71" t="s">
        <v>752</v>
      </c>
      <c r="B460" s="7">
        <v>3100840</v>
      </c>
      <c r="C460" s="7" t="s">
        <v>125</v>
      </c>
      <c r="D460" s="8">
        <v>0</v>
      </c>
    </row>
    <row r="461" spans="1:4">
      <c r="A461" s="71" t="s">
        <v>752</v>
      </c>
      <c r="B461" s="7">
        <v>3100841</v>
      </c>
      <c r="C461" s="7" t="s">
        <v>126</v>
      </c>
      <c r="D461" s="8">
        <v>0</v>
      </c>
    </row>
    <row r="462" spans="1:4" ht="25.5">
      <c r="A462" s="71" t="s">
        <v>752</v>
      </c>
      <c r="B462" s="7">
        <v>3100842</v>
      </c>
      <c r="C462" s="7" t="s">
        <v>127</v>
      </c>
      <c r="D462" s="8">
        <v>0</v>
      </c>
    </row>
    <row r="463" spans="1:4" ht="25.5">
      <c r="A463" s="71" t="s">
        <v>752</v>
      </c>
      <c r="B463" s="7">
        <v>3100843</v>
      </c>
      <c r="C463" s="7" t="s">
        <v>152</v>
      </c>
      <c r="D463" s="8">
        <v>0</v>
      </c>
    </row>
    <row r="464" spans="1:4" ht="25.5">
      <c r="A464" s="71" t="s">
        <v>752</v>
      </c>
      <c r="B464" s="7">
        <v>3100844</v>
      </c>
      <c r="C464" s="7" t="s">
        <v>153</v>
      </c>
      <c r="D464" s="8">
        <v>0</v>
      </c>
    </row>
    <row r="465" spans="1:4" ht="25.5">
      <c r="A465" s="71" t="s">
        <v>752</v>
      </c>
      <c r="B465" s="7">
        <v>3100845</v>
      </c>
      <c r="C465" s="7" t="s">
        <v>128</v>
      </c>
      <c r="D465" s="8">
        <v>0</v>
      </c>
    </row>
    <row r="466" spans="1:4" ht="25.5">
      <c r="A466" s="71" t="s">
        <v>752</v>
      </c>
      <c r="B466" s="7">
        <v>3100846</v>
      </c>
      <c r="C466" s="7" t="s">
        <v>129</v>
      </c>
      <c r="D466" s="8">
        <v>0</v>
      </c>
    </row>
    <row r="467" spans="1:4" ht="25.5">
      <c r="A467" s="72" t="s">
        <v>753</v>
      </c>
      <c r="B467" s="7">
        <v>4850115</v>
      </c>
      <c r="C467" s="7" t="s">
        <v>1120</v>
      </c>
      <c r="D467" s="8">
        <v>0</v>
      </c>
    </row>
    <row r="468" spans="1:4" ht="25.5">
      <c r="A468" s="72" t="s">
        <v>753</v>
      </c>
      <c r="B468" s="7">
        <v>4850116</v>
      </c>
      <c r="C468" s="7" t="s">
        <v>1121</v>
      </c>
      <c r="D468" s="8">
        <v>0</v>
      </c>
    </row>
    <row r="469" spans="1:4" ht="25.5">
      <c r="A469" s="71" t="s">
        <v>752</v>
      </c>
      <c r="B469" s="7">
        <v>3100847</v>
      </c>
      <c r="C469" s="7" t="s">
        <v>204</v>
      </c>
      <c r="D469" s="8">
        <v>0</v>
      </c>
    </row>
    <row r="470" spans="1:4" ht="25.5">
      <c r="A470" s="71" t="s">
        <v>752</v>
      </c>
      <c r="B470" s="7">
        <v>3100848</v>
      </c>
      <c r="C470" s="7" t="s">
        <v>205</v>
      </c>
      <c r="D470" s="8">
        <v>0</v>
      </c>
    </row>
    <row r="471" spans="1:4">
      <c r="A471" s="4">
        <v>38</v>
      </c>
      <c r="B471" s="5" t="s">
        <v>747</v>
      </c>
      <c r="C471" s="4" t="s">
        <v>748</v>
      </c>
      <c r="D471" s="6">
        <f>SUM(D472:D486)-SUM(D487:D488)+SUM(D489:D507)-SUM(D508:D509)+D510+D511</f>
        <v>22513634</v>
      </c>
    </row>
    <row r="472" spans="1:4">
      <c r="A472" s="71" t="s">
        <v>752</v>
      </c>
      <c r="B472" s="7">
        <v>3100435</v>
      </c>
      <c r="C472" s="7" t="s">
        <v>764</v>
      </c>
      <c r="D472" s="8">
        <v>0</v>
      </c>
    </row>
    <row r="473" spans="1:4" ht="25.5">
      <c r="A473" s="71" t="s">
        <v>752</v>
      </c>
      <c r="B473" s="7">
        <v>3100907</v>
      </c>
      <c r="C473" s="7" t="s">
        <v>1122</v>
      </c>
      <c r="D473" s="8">
        <v>933723</v>
      </c>
    </row>
    <row r="474" spans="1:4" ht="25.5">
      <c r="A474" s="71" t="s">
        <v>752</v>
      </c>
      <c r="B474" s="7">
        <v>3100908</v>
      </c>
      <c r="C474" s="7" t="s">
        <v>138</v>
      </c>
      <c r="D474" s="8">
        <v>618842</v>
      </c>
    </row>
    <row r="475" spans="1:4">
      <c r="A475" s="71" t="s">
        <v>752</v>
      </c>
      <c r="B475" s="7">
        <v>3100909</v>
      </c>
      <c r="C475" s="7" t="s">
        <v>139</v>
      </c>
      <c r="D475" s="8">
        <v>0</v>
      </c>
    </row>
    <row r="476" spans="1:4" ht="25.5">
      <c r="A476" s="71" t="s">
        <v>752</v>
      </c>
      <c r="B476" s="7">
        <v>3100910</v>
      </c>
      <c r="C476" s="7" t="s">
        <v>140</v>
      </c>
      <c r="D476" s="8">
        <v>238490</v>
      </c>
    </row>
    <row r="477" spans="1:4" ht="25.5">
      <c r="A477" s="71" t="s">
        <v>752</v>
      </c>
      <c r="B477" s="7">
        <v>3100911</v>
      </c>
      <c r="C477" s="7" t="s">
        <v>141</v>
      </c>
      <c r="D477" s="8">
        <v>473749</v>
      </c>
    </row>
    <row r="478" spans="1:4">
      <c r="A478" s="71" t="s">
        <v>752</v>
      </c>
      <c r="B478" s="7">
        <v>3100912</v>
      </c>
      <c r="C478" s="7" t="s">
        <v>142</v>
      </c>
      <c r="D478" s="8">
        <v>13228392</v>
      </c>
    </row>
    <row r="479" spans="1:4" ht="25.5">
      <c r="A479" s="71" t="s">
        <v>752</v>
      </c>
      <c r="B479" s="7">
        <v>3100913</v>
      </c>
      <c r="C479" s="7" t="s">
        <v>143</v>
      </c>
      <c r="D479" s="8">
        <v>1459440</v>
      </c>
    </row>
    <row r="480" spans="1:4">
      <c r="A480" s="71" t="s">
        <v>752</v>
      </c>
      <c r="B480" s="7">
        <v>3100914</v>
      </c>
      <c r="C480" s="7" t="s">
        <v>144</v>
      </c>
      <c r="D480" s="8">
        <v>60115</v>
      </c>
    </row>
    <row r="481" spans="1:4" ht="25.5">
      <c r="A481" s="71" t="s">
        <v>752</v>
      </c>
      <c r="B481" s="7">
        <v>3100915</v>
      </c>
      <c r="C481" s="7" t="s">
        <v>145</v>
      </c>
      <c r="D481" s="8">
        <v>1060000</v>
      </c>
    </row>
    <row r="482" spans="1:4" ht="25.5">
      <c r="A482" s="71" t="s">
        <v>752</v>
      </c>
      <c r="B482" s="7">
        <v>3100916</v>
      </c>
      <c r="C482" s="7" t="s">
        <v>146</v>
      </c>
      <c r="D482" s="8">
        <v>4375185</v>
      </c>
    </row>
    <row r="483" spans="1:4" ht="25.5">
      <c r="A483" s="71" t="s">
        <v>752</v>
      </c>
      <c r="B483" s="7">
        <v>3100917</v>
      </c>
      <c r="C483" s="7" t="s">
        <v>147</v>
      </c>
      <c r="D483" s="8">
        <v>0</v>
      </c>
    </row>
    <row r="484" spans="1:4" ht="25.5">
      <c r="A484" s="71" t="s">
        <v>752</v>
      </c>
      <c r="B484" s="7">
        <v>3100918</v>
      </c>
      <c r="C484" s="7" t="s">
        <v>507</v>
      </c>
      <c r="D484" s="8">
        <v>0</v>
      </c>
    </row>
    <row r="485" spans="1:4" ht="25.5">
      <c r="A485" s="71" t="s">
        <v>752</v>
      </c>
      <c r="B485" s="7">
        <v>3100919</v>
      </c>
      <c r="C485" s="7" t="s">
        <v>148</v>
      </c>
      <c r="D485" s="8">
        <v>0</v>
      </c>
    </row>
    <row r="486" spans="1:4" ht="25.5">
      <c r="A486" s="71" t="s">
        <v>752</v>
      </c>
      <c r="B486" s="7">
        <v>3100920</v>
      </c>
      <c r="C486" s="7" t="s">
        <v>149</v>
      </c>
      <c r="D486" s="8">
        <v>0</v>
      </c>
    </row>
    <row r="487" spans="1:4" ht="25.5">
      <c r="A487" s="71" t="s">
        <v>753</v>
      </c>
      <c r="B487" s="7">
        <v>4850107</v>
      </c>
      <c r="C487" s="7" t="s">
        <v>150</v>
      </c>
      <c r="D487" s="8">
        <v>0</v>
      </c>
    </row>
    <row r="488" spans="1:4" ht="25.5">
      <c r="A488" s="71" t="s">
        <v>753</v>
      </c>
      <c r="B488" s="7">
        <v>4850108</v>
      </c>
      <c r="C488" s="7" t="s">
        <v>151</v>
      </c>
      <c r="D488" s="8">
        <v>0</v>
      </c>
    </row>
    <row r="489" spans="1:4" ht="25.5">
      <c r="A489" s="71" t="s">
        <v>752</v>
      </c>
      <c r="B489" s="7">
        <v>3100921</v>
      </c>
      <c r="C489" s="7" t="s">
        <v>862</v>
      </c>
      <c r="D489" s="8">
        <v>0</v>
      </c>
    </row>
    <row r="490" spans="1:4" ht="25.5">
      <c r="A490" s="71" t="s">
        <v>752</v>
      </c>
      <c r="B490" s="7">
        <v>3100922</v>
      </c>
      <c r="C490" s="7" t="s">
        <v>863</v>
      </c>
      <c r="D490" s="8">
        <v>65698</v>
      </c>
    </row>
    <row r="491" spans="1:4" ht="25.5">
      <c r="A491" s="71" t="s">
        <v>752</v>
      </c>
      <c r="B491" s="7">
        <v>3100923</v>
      </c>
      <c r="C491" s="7" t="s">
        <v>864</v>
      </c>
      <c r="D491" s="8">
        <v>0</v>
      </c>
    </row>
    <row r="492" spans="1:4" ht="25.5">
      <c r="A492" s="71" t="s">
        <v>752</v>
      </c>
      <c r="B492" s="7">
        <v>3100924</v>
      </c>
      <c r="C492" s="7" t="s">
        <v>157</v>
      </c>
      <c r="D492" s="8">
        <v>0</v>
      </c>
    </row>
    <row r="493" spans="1:4" ht="25.5">
      <c r="A493" s="71" t="s">
        <v>752</v>
      </c>
      <c r="B493" s="7">
        <v>3100925</v>
      </c>
      <c r="C493" s="7" t="s">
        <v>158</v>
      </c>
      <c r="D493" s="8">
        <v>0</v>
      </c>
    </row>
    <row r="494" spans="1:4">
      <c r="A494" s="71" t="s">
        <v>752</v>
      </c>
      <c r="B494" s="7">
        <v>3100926</v>
      </c>
      <c r="C494" s="7" t="s">
        <v>159</v>
      </c>
      <c r="D494" s="8">
        <v>0</v>
      </c>
    </row>
    <row r="495" spans="1:4" ht="25.5">
      <c r="A495" s="71" t="s">
        <v>752</v>
      </c>
      <c r="B495" s="7">
        <v>3100927</v>
      </c>
      <c r="C495" s="7" t="s">
        <v>160</v>
      </c>
      <c r="D495" s="8">
        <v>0</v>
      </c>
    </row>
    <row r="496" spans="1:4">
      <c r="A496" s="71" t="s">
        <v>752</v>
      </c>
      <c r="B496" s="7">
        <v>3100928</v>
      </c>
      <c r="C496" s="7" t="s">
        <v>161</v>
      </c>
      <c r="D496" s="8">
        <v>0</v>
      </c>
    </row>
    <row r="497" spans="1:4">
      <c r="A497" s="71" t="s">
        <v>752</v>
      </c>
      <c r="B497" s="7">
        <v>3100929</v>
      </c>
      <c r="C497" s="7" t="s">
        <v>1208</v>
      </c>
      <c r="D497" s="8">
        <v>0</v>
      </c>
    </row>
    <row r="498" spans="1:4" ht="25.5">
      <c r="A498" s="71" t="s">
        <v>752</v>
      </c>
      <c r="B498" s="7">
        <v>3100930</v>
      </c>
      <c r="C498" s="7" t="s">
        <v>1209</v>
      </c>
      <c r="D498" s="8">
        <v>0</v>
      </c>
    </row>
    <row r="499" spans="1:4">
      <c r="A499" s="71" t="s">
        <v>752</v>
      </c>
      <c r="B499" s="7">
        <v>3100931</v>
      </c>
      <c r="C499" s="7" t="s">
        <v>1210</v>
      </c>
      <c r="D499" s="8">
        <v>0</v>
      </c>
    </row>
    <row r="500" spans="1:4" ht="25.5">
      <c r="A500" s="71" t="s">
        <v>752</v>
      </c>
      <c r="B500" s="7">
        <v>3100932</v>
      </c>
      <c r="C500" s="7" t="s">
        <v>1211</v>
      </c>
      <c r="D500" s="8">
        <v>0</v>
      </c>
    </row>
    <row r="501" spans="1:4" ht="25.5">
      <c r="A501" s="71" t="s">
        <v>752</v>
      </c>
      <c r="B501" s="7">
        <v>3100933</v>
      </c>
      <c r="C501" s="7" t="s">
        <v>1212</v>
      </c>
      <c r="D501" s="8">
        <v>0</v>
      </c>
    </row>
    <row r="502" spans="1:4">
      <c r="A502" s="71" t="s">
        <v>752</v>
      </c>
      <c r="B502" s="7">
        <v>3100934</v>
      </c>
      <c r="C502" s="7" t="s">
        <v>1213</v>
      </c>
      <c r="D502" s="8">
        <v>0</v>
      </c>
    </row>
    <row r="503" spans="1:4" ht="25.5">
      <c r="A503" s="71" t="s">
        <v>752</v>
      </c>
      <c r="B503" s="7">
        <v>3100935</v>
      </c>
      <c r="C503" s="7" t="s">
        <v>1214</v>
      </c>
      <c r="D503" s="8">
        <v>0</v>
      </c>
    </row>
    <row r="504" spans="1:4">
      <c r="A504" s="71" t="s">
        <v>752</v>
      </c>
      <c r="B504" s="7">
        <v>3100936</v>
      </c>
      <c r="C504" s="7" t="s">
        <v>1215</v>
      </c>
      <c r="D504" s="8">
        <v>0</v>
      </c>
    </row>
    <row r="505" spans="1:4" ht="25.5">
      <c r="A505" s="71" t="s">
        <v>752</v>
      </c>
      <c r="B505" s="7">
        <v>3100937</v>
      </c>
      <c r="C505" s="7" t="s">
        <v>1216</v>
      </c>
      <c r="D505" s="8">
        <v>0</v>
      </c>
    </row>
    <row r="506" spans="1:4" ht="25.5">
      <c r="A506" s="71" t="s">
        <v>752</v>
      </c>
      <c r="B506" s="7">
        <v>3100938</v>
      </c>
      <c r="C506" s="7" t="s">
        <v>1217</v>
      </c>
      <c r="D506" s="8">
        <v>0</v>
      </c>
    </row>
    <row r="507" spans="1:4" ht="25.5">
      <c r="A507" s="71" t="s">
        <v>752</v>
      </c>
      <c r="B507" s="7">
        <v>3100939</v>
      </c>
      <c r="C507" s="7" t="s">
        <v>1218</v>
      </c>
      <c r="D507" s="8">
        <v>0</v>
      </c>
    </row>
    <row r="508" spans="1:4" ht="25.5">
      <c r="A508" s="72" t="s">
        <v>753</v>
      </c>
      <c r="B508" s="7">
        <v>4850117</v>
      </c>
      <c r="C508" s="7" t="s">
        <v>1219</v>
      </c>
      <c r="D508" s="8">
        <v>0</v>
      </c>
    </row>
    <row r="509" spans="1:4" ht="25.5">
      <c r="A509" s="72" t="s">
        <v>753</v>
      </c>
      <c r="B509" s="7">
        <v>4850118</v>
      </c>
      <c r="C509" s="7" t="s">
        <v>1220</v>
      </c>
      <c r="D509" s="8">
        <v>0</v>
      </c>
    </row>
    <row r="510" spans="1:4" ht="25.5">
      <c r="A510" s="71" t="s">
        <v>752</v>
      </c>
      <c r="B510" s="7">
        <v>3100940</v>
      </c>
      <c r="C510" s="7" t="s">
        <v>206</v>
      </c>
      <c r="D510" s="8">
        <v>0</v>
      </c>
    </row>
    <row r="511" spans="1:4" ht="25.5">
      <c r="A511" s="71" t="s">
        <v>752</v>
      </c>
      <c r="B511" s="7">
        <v>3100941</v>
      </c>
      <c r="C511" s="7" t="s">
        <v>207</v>
      </c>
      <c r="D511" s="8">
        <v>0</v>
      </c>
    </row>
    <row r="512" spans="1:4" ht="25.5">
      <c r="A512" s="4">
        <v>39</v>
      </c>
      <c r="B512" s="5" t="s">
        <v>508</v>
      </c>
      <c r="C512" s="4" t="s">
        <v>509</v>
      </c>
      <c r="D512" s="6">
        <f>D513+D560+D562</f>
        <v>13823283</v>
      </c>
    </row>
    <row r="513" spans="1:4" ht="25.5">
      <c r="A513" s="4" t="s">
        <v>751</v>
      </c>
      <c r="B513" s="5" t="s">
        <v>510</v>
      </c>
      <c r="C513" s="5" t="s">
        <v>511</v>
      </c>
      <c r="D513" s="6">
        <f>D514+D521+D526+D528</f>
        <v>7189470</v>
      </c>
    </row>
    <row r="514" spans="1:4">
      <c r="A514" s="71" t="s">
        <v>752</v>
      </c>
      <c r="B514" s="5" t="s">
        <v>512</v>
      </c>
      <c r="C514" s="5" t="s">
        <v>513</v>
      </c>
      <c r="D514" s="6">
        <f>SUM(D515:D520)</f>
        <v>696911</v>
      </c>
    </row>
    <row r="515" spans="1:4">
      <c r="A515" s="71" t="s">
        <v>752</v>
      </c>
      <c r="B515" s="7">
        <v>3101001</v>
      </c>
      <c r="C515" s="7" t="s">
        <v>514</v>
      </c>
      <c r="D515" s="8">
        <v>180383</v>
      </c>
    </row>
    <row r="516" spans="1:4">
      <c r="A516" s="71" t="s">
        <v>752</v>
      </c>
      <c r="B516" s="7">
        <v>3101002</v>
      </c>
      <c r="C516" s="7" t="s">
        <v>515</v>
      </c>
      <c r="D516" s="8">
        <v>169899</v>
      </c>
    </row>
    <row r="517" spans="1:4">
      <c r="A517" s="71" t="s">
        <v>752</v>
      </c>
      <c r="B517" s="7">
        <v>3101003</v>
      </c>
      <c r="C517" s="7" t="s">
        <v>516</v>
      </c>
      <c r="D517" s="8">
        <v>172185</v>
      </c>
    </row>
    <row r="518" spans="1:4">
      <c r="A518" s="71" t="s">
        <v>752</v>
      </c>
      <c r="B518" s="7">
        <v>3101004</v>
      </c>
      <c r="C518" s="7" t="s">
        <v>517</v>
      </c>
      <c r="D518" s="8">
        <v>0</v>
      </c>
    </row>
    <row r="519" spans="1:4">
      <c r="A519" s="71" t="s">
        <v>752</v>
      </c>
      <c r="B519" s="7">
        <v>3101005</v>
      </c>
      <c r="C519" s="7" t="s">
        <v>518</v>
      </c>
      <c r="D519" s="8">
        <v>41762</v>
      </c>
    </row>
    <row r="520" spans="1:4">
      <c r="A520" s="71" t="s">
        <v>752</v>
      </c>
      <c r="B520" s="7">
        <v>3101007</v>
      </c>
      <c r="C520" s="7" t="s">
        <v>519</v>
      </c>
      <c r="D520" s="8">
        <v>132682</v>
      </c>
    </row>
    <row r="521" spans="1:4">
      <c r="A521" s="71" t="s">
        <v>752</v>
      </c>
      <c r="B521" s="5" t="s">
        <v>520</v>
      </c>
      <c r="C521" s="5" t="s">
        <v>521</v>
      </c>
      <c r="D521" s="6">
        <f>SUM(D522:D525)</f>
        <v>4005079</v>
      </c>
    </row>
    <row r="522" spans="1:4">
      <c r="A522" s="71" t="s">
        <v>752</v>
      </c>
      <c r="B522" s="7">
        <v>3101071</v>
      </c>
      <c r="C522" s="7" t="s">
        <v>522</v>
      </c>
      <c r="D522" s="8">
        <v>1357193</v>
      </c>
    </row>
    <row r="523" spans="1:4">
      <c r="A523" s="71" t="s">
        <v>752</v>
      </c>
      <c r="B523" s="7">
        <v>3101072</v>
      </c>
      <c r="C523" s="7" t="s">
        <v>523</v>
      </c>
      <c r="D523" s="8">
        <v>287505</v>
      </c>
    </row>
    <row r="524" spans="1:4">
      <c r="A524" s="71" t="s">
        <v>752</v>
      </c>
      <c r="B524" s="7">
        <v>3101073</v>
      </c>
      <c r="C524" s="7" t="s">
        <v>524</v>
      </c>
      <c r="D524" s="8">
        <v>122466</v>
      </c>
    </row>
    <row r="525" spans="1:4">
      <c r="A525" s="71" t="s">
        <v>752</v>
      </c>
      <c r="B525" s="7">
        <v>3101076</v>
      </c>
      <c r="C525" s="7" t="s">
        <v>525</v>
      </c>
      <c r="D525" s="8">
        <v>2237915</v>
      </c>
    </row>
    <row r="526" spans="1:4">
      <c r="A526" s="71" t="s">
        <v>752</v>
      </c>
      <c r="B526" s="5" t="s">
        <v>526</v>
      </c>
      <c r="C526" s="5" t="s">
        <v>527</v>
      </c>
      <c r="D526" s="6">
        <f>D527</f>
        <v>93933</v>
      </c>
    </row>
    <row r="527" spans="1:4">
      <c r="A527" s="71" t="s">
        <v>752</v>
      </c>
      <c r="B527" s="7">
        <v>3101012</v>
      </c>
      <c r="C527" s="7" t="s">
        <v>528</v>
      </c>
      <c r="D527" s="8">
        <v>93933</v>
      </c>
    </row>
    <row r="528" spans="1:4">
      <c r="A528" s="71" t="s">
        <v>752</v>
      </c>
      <c r="B528" s="5" t="s">
        <v>529</v>
      </c>
      <c r="C528" s="5" t="s">
        <v>530</v>
      </c>
      <c r="D528" s="6">
        <f>SUM(D529:D541)</f>
        <v>2393547</v>
      </c>
    </row>
    <row r="529" spans="1:4">
      <c r="A529" s="71" t="s">
        <v>752</v>
      </c>
      <c r="B529" s="7">
        <v>3101006</v>
      </c>
      <c r="C529" s="7" t="s">
        <v>531</v>
      </c>
      <c r="D529" s="8">
        <v>0</v>
      </c>
    </row>
    <row r="530" spans="1:4">
      <c r="A530" s="71" t="s">
        <v>752</v>
      </c>
      <c r="B530" s="7">
        <v>3101008</v>
      </c>
      <c r="C530" s="7" t="s">
        <v>532</v>
      </c>
      <c r="D530" s="8">
        <v>0</v>
      </c>
    </row>
    <row r="531" spans="1:4">
      <c r="A531" s="71" t="s">
        <v>752</v>
      </c>
      <c r="B531" s="7">
        <v>3101009</v>
      </c>
      <c r="C531" s="7" t="s">
        <v>1130</v>
      </c>
      <c r="D531" s="8">
        <v>11260</v>
      </c>
    </row>
    <row r="532" spans="1:4">
      <c r="A532" s="71" t="s">
        <v>752</v>
      </c>
      <c r="B532" s="7">
        <v>3101011</v>
      </c>
      <c r="C532" s="7" t="s">
        <v>1131</v>
      </c>
      <c r="D532" s="8">
        <v>326929</v>
      </c>
    </row>
    <row r="533" spans="1:4">
      <c r="A533" s="71" t="s">
        <v>752</v>
      </c>
      <c r="B533" s="7">
        <v>3101013</v>
      </c>
      <c r="C533" s="7" t="s">
        <v>1132</v>
      </c>
      <c r="D533" s="8">
        <v>4000</v>
      </c>
    </row>
    <row r="534" spans="1:4">
      <c r="A534" s="71" t="s">
        <v>752</v>
      </c>
      <c r="B534" s="7">
        <v>3101016</v>
      </c>
      <c r="C534" s="7" t="s">
        <v>1133</v>
      </c>
      <c r="D534" s="8">
        <v>22264</v>
      </c>
    </row>
    <row r="535" spans="1:4">
      <c r="A535" s="71" t="s">
        <v>752</v>
      </c>
      <c r="B535" s="7">
        <v>3101017</v>
      </c>
      <c r="C535" s="7" t="s">
        <v>1134</v>
      </c>
      <c r="D535" s="8">
        <v>0</v>
      </c>
    </row>
    <row r="536" spans="1:4">
      <c r="A536" s="71" t="s">
        <v>752</v>
      </c>
      <c r="B536" s="7">
        <v>3101019</v>
      </c>
      <c r="C536" s="7" t="s">
        <v>1135</v>
      </c>
      <c r="D536" s="8">
        <v>0</v>
      </c>
    </row>
    <row r="537" spans="1:4">
      <c r="A537" s="71" t="s">
        <v>752</v>
      </c>
      <c r="B537" s="7">
        <v>3101023</v>
      </c>
      <c r="C537" s="7" t="s">
        <v>1136</v>
      </c>
      <c r="D537" s="8">
        <v>12834</v>
      </c>
    </row>
    <row r="538" spans="1:4">
      <c r="A538" s="71" t="s">
        <v>752</v>
      </c>
      <c r="B538" s="7">
        <v>3101014</v>
      </c>
      <c r="C538" s="7" t="s">
        <v>1137</v>
      </c>
      <c r="D538" s="8">
        <v>1857968</v>
      </c>
    </row>
    <row r="539" spans="1:4">
      <c r="A539" s="71" t="s">
        <v>752</v>
      </c>
      <c r="B539" s="7">
        <v>3101077</v>
      </c>
      <c r="C539" s="7" t="s">
        <v>1138</v>
      </c>
      <c r="D539" s="8">
        <v>157469</v>
      </c>
    </row>
    <row r="540" spans="1:4">
      <c r="A540" s="71" t="s">
        <v>752</v>
      </c>
      <c r="B540" s="7">
        <v>3150201</v>
      </c>
      <c r="C540" s="7" t="s">
        <v>1139</v>
      </c>
      <c r="D540" s="8">
        <v>0</v>
      </c>
    </row>
    <row r="541" spans="1:4">
      <c r="A541" s="71" t="s">
        <v>752</v>
      </c>
      <c r="B541" s="7">
        <v>3150202</v>
      </c>
      <c r="C541" s="7" t="s">
        <v>1140</v>
      </c>
      <c r="D541" s="8">
        <v>823</v>
      </c>
    </row>
    <row r="542" spans="1:4" ht="38.25">
      <c r="A542" s="4">
        <v>40</v>
      </c>
      <c r="B542" s="5" t="s">
        <v>1141</v>
      </c>
      <c r="C542" s="4" t="s">
        <v>1142</v>
      </c>
      <c r="D542" s="6">
        <f>D543-D560-D562</f>
        <v>24294794</v>
      </c>
    </row>
    <row r="543" spans="1:4" ht="25.5">
      <c r="A543" s="4" t="s">
        <v>751</v>
      </c>
      <c r="B543" s="5" t="s">
        <v>1143</v>
      </c>
      <c r="C543" s="5" t="s">
        <v>1144</v>
      </c>
      <c r="D543" s="6">
        <f>D544+D546+D549+D552+D554+D556+D558+D560+D562+D567</f>
        <v>30928607</v>
      </c>
    </row>
    <row r="544" spans="1:4">
      <c r="A544" s="71" t="s">
        <v>752</v>
      </c>
      <c r="B544" s="5" t="s">
        <v>1145</v>
      </c>
      <c r="C544" s="5" t="s">
        <v>1146</v>
      </c>
      <c r="D544" s="6">
        <f>D545</f>
        <v>2329624</v>
      </c>
    </row>
    <row r="545" spans="1:4">
      <c r="A545" s="71" t="s">
        <v>752</v>
      </c>
      <c r="B545" s="7">
        <v>3101102</v>
      </c>
      <c r="C545" s="7" t="s">
        <v>1147</v>
      </c>
      <c r="D545" s="8">
        <v>2329624</v>
      </c>
    </row>
    <row r="546" spans="1:4">
      <c r="A546" s="71" t="s">
        <v>752</v>
      </c>
      <c r="B546" s="5" t="s">
        <v>1148</v>
      </c>
      <c r="C546" s="5" t="s">
        <v>1149</v>
      </c>
      <c r="D546" s="6">
        <f>SUM(D547:D548)</f>
        <v>6820809</v>
      </c>
    </row>
    <row r="547" spans="1:4">
      <c r="A547" s="71" t="s">
        <v>752</v>
      </c>
      <c r="B547" s="7">
        <v>3101104</v>
      </c>
      <c r="C547" s="7" t="s">
        <v>1150</v>
      </c>
      <c r="D547" s="8">
        <v>0</v>
      </c>
    </row>
    <row r="548" spans="1:4">
      <c r="A548" s="71" t="s">
        <v>752</v>
      </c>
      <c r="B548" s="7">
        <v>3101103</v>
      </c>
      <c r="C548" s="7" t="s">
        <v>1151</v>
      </c>
      <c r="D548" s="8">
        <v>6820809</v>
      </c>
    </row>
    <row r="549" spans="1:4">
      <c r="A549" s="71" t="s">
        <v>752</v>
      </c>
      <c r="B549" s="5" t="s">
        <v>1152</v>
      </c>
      <c r="C549" s="5" t="s">
        <v>1153</v>
      </c>
      <c r="D549" s="6">
        <f>SUM(D550:D551)</f>
        <v>2644090</v>
      </c>
    </row>
    <row r="550" spans="1:4">
      <c r="A550" s="71" t="s">
        <v>752</v>
      </c>
      <c r="B550" s="7">
        <v>3101105</v>
      </c>
      <c r="C550" s="7" t="s">
        <v>1154</v>
      </c>
      <c r="D550" s="8">
        <v>1747644</v>
      </c>
    </row>
    <row r="551" spans="1:4">
      <c r="A551" s="71" t="s">
        <v>752</v>
      </c>
      <c r="B551" s="7">
        <v>3101106</v>
      </c>
      <c r="C551" s="7" t="s">
        <v>1155</v>
      </c>
      <c r="D551" s="8">
        <v>896446</v>
      </c>
    </row>
    <row r="552" spans="1:4">
      <c r="A552" s="71" t="s">
        <v>752</v>
      </c>
      <c r="B552" s="5" t="s">
        <v>1156</v>
      </c>
      <c r="C552" s="5" t="s">
        <v>1157</v>
      </c>
      <c r="D552" s="6">
        <f>D553</f>
        <v>8576316</v>
      </c>
    </row>
    <row r="553" spans="1:4">
      <c r="A553" s="71" t="s">
        <v>752</v>
      </c>
      <c r="B553" s="7">
        <v>3101107</v>
      </c>
      <c r="C553" s="7" t="s">
        <v>1158</v>
      </c>
      <c r="D553" s="8">
        <v>8576316</v>
      </c>
    </row>
    <row r="554" spans="1:4">
      <c r="A554" s="71" t="s">
        <v>752</v>
      </c>
      <c r="B554" s="5" t="s">
        <v>1159</v>
      </c>
      <c r="C554" s="5" t="s">
        <v>1160</v>
      </c>
      <c r="D554" s="6">
        <f>D555</f>
        <v>228784</v>
      </c>
    </row>
    <row r="555" spans="1:4">
      <c r="A555" s="71" t="s">
        <v>752</v>
      </c>
      <c r="B555" s="7">
        <v>3101101</v>
      </c>
      <c r="C555" s="7" t="s">
        <v>1161</v>
      </c>
      <c r="D555" s="8">
        <v>228784</v>
      </c>
    </row>
    <row r="556" spans="1:4">
      <c r="A556" s="71" t="s">
        <v>752</v>
      </c>
      <c r="B556" s="5" t="s">
        <v>1162</v>
      </c>
      <c r="C556" s="5" t="s">
        <v>1163</v>
      </c>
      <c r="D556" s="6">
        <f>D557</f>
        <v>0</v>
      </c>
    </row>
    <row r="557" spans="1:4">
      <c r="A557" s="71" t="s">
        <v>752</v>
      </c>
      <c r="B557" s="7">
        <v>3101110</v>
      </c>
      <c r="C557" s="7" t="s">
        <v>1164</v>
      </c>
      <c r="D557" s="8">
        <v>0</v>
      </c>
    </row>
    <row r="558" spans="1:4">
      <c r="A558" s="71" t="s">
        <v>752</v>
      </c>
      <c r="B558" s="5" t="s">
        <v>1165</v>
      </c>
      <c r="C558" s="5" t="s">
        <v>1166</v>
      </c>
      <c r="D558" s="6">
        <f>D559</f>
        <v>802927</v>
      </c>
    </row>
    <row r="559" spans="1:4">
      <c r="A559" s="71" t="s">
        <v>752</v>
      </c>
      <c r="B559" s="7">
        <v>3101108</v>
      </c>
      <c r="C559" s="7" t="s">
        <v>1167</v>
      </c>
      <c r="D559" s="8">
        <v>802927</v>
      </c>
    </row>
    <row r="560" spans="1:4">
      <c r="A560" s="71" t="s">
        <v>753</v>
      </c>
      <c r="B560" s="5" t="s">
        <v>1168</v>
      </c>
      <c r="C560" s="5" t="s">
        <v>1169</v>
      </c>
      <c r="D560" s="6">
        <f>D561</f>
        <v>1262643</v>
      </c>
    </row>
    <row r="561" spans="1:4">
      <c r="A561" s="71" t="s">
        <v>752</v>
      </c>
      <c r="B561" s="7">
        <v>3101702</v>
      </c>
      <c r="C561" s="7" t="s">
        <v>1170</v>
      </c>
      <c r="D561" s="8">
        <v>1262643</v>
      </c>
    </row>
    <row r="562" spans="1:4">
      <c r="A562" s="71" t="s">
        <v>753</v>
      </c>
      <c r="B562" s="5" t="s">
        <v>1171</v>
      </c>
      <c r="C562" s="5" t="s">
        <v>1172</v>
      </c>
      <c r="D562" s="6">
        <f>SUM(D563:D566)</f>
        <v>5371170</v>
      </c>
    </row>
    <row r="563" spans="1:4">
      <c r="A563" s="71" t="s">
        <v>752</v>
      </c>
      <c r="B563" s="7">
        <v>3101701</v>
      </c>
      <c r="C563" s="7" t="s">
        <v>1173</v>
      </c>
      <c r="D563" s="8">
        <v>4679693</v>
      </c>
    </row>
    <row r="564" spans="1:4">
      <c r="A564" s="71" t="s">
        <v>752</v>
      </c>
      <c r="B564" s="7">
        <v>3101703</v>
      </c>
      <c r="C564" s="7" t="s">
        <v>1174</v>
      </c>
      <c r="D564" s="8">
        <v>688218</v>
      </c>
    </row>
    <row r="565" spans="1:4">
      <c r="A565" s="71" t="s">
        <v>752</v>
      </c>
      <c r="B565" s="7">
        <v>3101704</v>
      </c>
      <c r="C565" s="7" t="s">
        <v>1175</v>
      </c>
      <c r="D565" s="8">
        <v>0</v>
      </c>
    </row>
    <row r="566" spans="1:4">
      <c r="A566" s="71" t="s">
        <v>752</v>
      </c>
      <c r="B566" s="7">
        <v>3101705</v>
      </c>
      <c r="C566" s="7" t="s">
        <v>1176</v>
      </c>
      <c r="D566" s="8">
        <v>3259</v>
      </c>
    </row>
    <row r="567" spans="1:4">
      <c r="A567" s="71" t="s">
        <v>752</v>
      </c>
      <c r="B567" s="5" t="s">
        <v>1177</v>
      </c>
      <c r="C567" s="5" t="s">
        <v>1178</v>
      </c>
      <c r="D567" s="6">
        <f>SUM(D568:D576)</f>
        <v>2892244</v>
      </c>
    </row>
    <row r="568" spans="1:4">
      <c r="A568" s="71" t="s">
        <v>752</v>
      </c>
      <c r="B568" s="7">
        <v>3101109</v>
      </c>
      <c r="C568" s="7" t="s">
        <v>1179</v>
      </c>
      <c r="D568" s="8">
        <v>198374</v>
      </c>
    </row>
    <row r="569" spans="1:4">
      <c r="A569" s="71" t="s">
        <v>752</v>
      </c>
      <c r="B569" s="7">
        <v>3100450</v>
      </c>
      <c r="C569" s="7" t="s">
        <v>1180</v>
      </c>
      <c r="D569" s="8">
        <v>89181</v>
      </c>
    </row>
    <row r="570" spans="1:4">
      <c r="A570" s="71" t="s">
        <v>752</v>
      </c>
      <c r="B570" s="7">
        <v>3100451</v>
      </c>
      <c r="C570" s="7" t="s">
        <v>1181</v>
      </c>
      <c r="D570" s="8">
        <v>2589847</v>
      </c>
    </row>
    <row r="571" spans="1:4">
      <c r="A571" s="71" t="s">
        <v>752</v>
      </c>
      <c r="B571" s="7">
        <v>3100470</v>
      </c>
      <c r="C571" s="7" t="s">
        <v>1182</v>
      </c>
      <c r="D571" s="8">
        <v>1066</v>
      </c>
    </row>
    <row r="572" spans="1:4">
      <c r="A572" s="71" t="s">
        <v>752</v>
      </c>
      <c r="B572" s="7">
        <v>3150106</v>
      </c>
      <c r="C572" s="7" t="s">
        <v>1183</v>
      </c>
      <c r="D572" s="8">
        <v>13776</v>
      </c>
    </row>
    <row r="573" spans="1:4">
      <c r="A573" s="71" t="s">
        <v>752</v>
      </c>
      <c r="B573" s="7">
        <v>3100390</v>
      </c>
      <c r="C573" s="7" t="s">
        <v>1184</v>
      </c>
      <c r="D573" s="8">
        <v>0</v>
      </c>
    </row>
    <row r="574" spans="1:4">
      <c r="A574" s="71" t="s">
        <v>752</v>
      </c>
      <c r="B574" s="7">
        <v>3100391</v>
      </c>
      <c r="C574" s="7" t="s">
        <v>1185</v>
      </c>
      <c r="D574" s="8">
        <v>0</v>
      </c>
    </row>
    <row r="575" spans="1:4">
      <c r="A575" s="71" t="s">
        <v>752</v>
      </c>
      <c r="B575" s="7">
        <v>3100495</v>
      </c>
      <c r="C575" s="7" t="s">
        <v>1186</v>
      </c>
      <c r="D575" s="8">
        <v>0</v>
      </c>
    </row>
    <row r="576" spans="1:4">
      <c r="A576" s="71" t="s">
        <v>752</v>
      </c>
      <c r="B576" s="7">
        <v>3101824</v>
      </c>
      <c r="C576" s="7" t="s">
        <v>1058</v>
      </c>
      <c r="D576" s="8">
        <v>0</v>
      </c>
    </row>
    <row r="577" spans="1:4">
      <c r="A577" s="4">
        <v>41</v>
      </c>
      <c r="B577" s="5" t="s">
        <v>1187</v>
      </c>
      <c r="C577" s="4" t="s">
        <v>1188</v>
      </c>
      <c r="D577" s="6">
        <f>D578+D580+D582+D584</f>
        <v>4825063</v>
      </c>
    </row>
    <row r="578" spans="1:4">
      <c r="A578" s="71" t="s">
        <v>752</v>
      </c>
      <c r="B578" s="5" t="s">
        <v>1189</v>
      </c>
      <c r="C578" s="5" t="s">
        <v>1190</v>
      </c>
      <c r="D578" s="6">
        <f>D579</f>
        <v>0</v>
      </c>
    </row>
    <row r="579" spans="1:4">
      <c r="A579" s="71" t="s">
        <v>752</v>
      </c>
      <c r="B579" s="7">
        <v>3101601</v>
      </c>
      <c r="C579" s="7" t="s">
        <v>1191</v>
      </c>
      <c r="D579" s="8">
        <v>0</v>
      </c>
    </row>
    <row r="580" spans="1:4">
      <c r="A580" s="71" t="s">
        <v>752</v>
      </c>
      <c r="B580" s="5" t="s">
        <v>1192</v>
      </c>
      <c r="C580" s="5" t="s">
        <v>1079</v>
      </c>
      <c r="D580" s="6">
        <f>D581</f>
        <v>0</v>
      </c>
    </row>
    <row r="581" spans="1:4">
      <c r="A581" s="71" t="s">
        <v>752</v>
      </c>
      <c r="B581" s="7">
        <v>3101607</v>
      </c>
      <c r="C581" s="7" t="s">
        <v>272</v>
      </c>
      <c r="D581" s="8">
        <v>0</v>
      </c>
    </row>
    <row r="582" spans="1:4">
      <c r="A582" s="71" t="s">
        <v>752</v>
      </c>
      <c r="B582" s="5" t="s">
        <v>273</v>
      </c>
      <c r="C582" s="5" t="s">
        <v>274</v>
      </c>
      <c r="D582" s="6">
        <f>D583</f>
        <v>222170</v>
      </c>
    </row>
    <row r="583" spans="1:4">
      <c r="A583" s="71" t="s">
        <v>752</v>
      </c>
      <c r="B583" s="7">
        <v>3101602</v>
      </c>
      <c r="C583" s="7" t="s">
        <v>275</v>
      </c>
      <c r="D583" s="8">
        <v>222170</v>
      </c>
    </row>
    <row r="584" spans="1:4">
      <c r="A584" s="71" t="s">
        <v>752</v>
      </c>
      <c r="B584" s="5" t="s">
        <v>276</v>
      </c>
      <c r="C584" s="5" t="s">
        <v>277</v>
      </c>
      <c r="D584" s="6">
        <f>SUM(D585:D604)</f>
        <v>4602893</v>
      </c>
    </row>
    <row r="585" spans="1:4">
      <c r="A585" s="71" t="s">
        <v>752</v>
      </c>
      <c r="B585" s="7">
        <v>3101604</v>
      </c>
      <c r="C585" s="7" t="s">
        <v>278</v>
      </c>
      <c r="D585" s="8">
        <v>0</v>
      </c>
    </row>
    <row r="586" spans="1:4">
      <c r="A586" s="71" t="s">
        <v>752</v>
      </c>
      <c r="B586" s="7">
        <v>3101606</v>
      </c>
      <c r="C586" s="7" t="s">
        <v>279</v>
      </c>
      <c r="D586" s="8">
        <v>350626</v>
      </c>
    </row>
    <row r="587" spans="1:4">
      <c r="A587" s="71" t="s">
        <v>752</v>
      </c>
      <c r="B587" s="7">
        <v>3101612</v>
      </c>
      <c r="C587" s="7" t="s">
        <v>280</v>
      </c>
      <c r="D587" s="8">
        <v>2400000</v>
      </c>
    </row>
    <row r="588" spans="1:4">
      <c r="A588" s="71" t="s">
        <v>752</v>
      </c>
      <c r="B588" s="7">
        <v>3101613</v>
      </c>
      <c r="C588" s="7" t="s">
        <v>281</v>
      </c>
      <c r="D588" s="8">
        <v>0</v>
      </c>
    </row>
    <row r="589" spans="1:4">
      <c r="A589" s="71" t="s">
        <v>752</v>
      </c>
      <c r="B589" s="7">
        <v>3101614</v>
      </c>
      <c r="C589" s="7" t="s">
        <v>282</v>
      </c>
      <c r="D589" s="8">
        <v>0</v>
      </c>
    </row>
    <row r="590" spans="1:4">
      <c r="A590" s="71" t="s">
        <v>752</v>
      </c>
      <c r="B590" s="7">
        <v>3101615</v>
      </c>
      <c r="C590" s="7" t="s">
        <v>283</v>
      </c>
      <c r="D590" s="8">
        <v>0</v>
      </c>
    </row>
    <row r="591" spans="1:4">
      <c r="A591" s="71" t="s">
        <v>752</v>
      </c>
      <c r="B591" s="7">
        <v>3101616</v>
      </c>
      <c r="C591" s="7" t="s">
        <v>284</v>
      </c>
      <c r="D591" s="8">
        <v>0</v>
      </c>
    </row>
    <row r="592" spans="1:4">
      <c r="A592" s="71" t="s">
        <v>752</v>
      </c>
      <c r="B592" s="7">
        <v>3101617</v>
      </c>
      <c r="C592" s="7" t="s">
        <v>285</v>
      </c>
      <c r="D592" s="8">
        <v>0</v>
      </c>
    </row>
    <row r="593" spans="1:4">
      <c r="A593" s="71" t="s">
        <v>752</v>
      </c>
      <c r="B593" s="7">
        <v>3101619</v>
      </c>
      <c r="C593" s="7" t="s">
        <v>1238</v>
      </c>
      <c r="D593" s="8">
        <v>32282</v>
      </c>
    </row>
    <row r="594" spans="1:4">
      <c r="A594" s="71" t="s">
        <v>752</v>
      </c>
      <c r="B594" s="7">
        <v>3101620</v>
      </c>
      <c r="C594" s="7" t="s">
        <v>1228</v>
      </c>
      <c r="D594" s="8">
        <v>0</v>
      </c>
    </row>
    <row r="595" spans="1:4">
      <c r="A595" s="71" t="s">
        <v>752</v>
      </c>
      <c r="B595" s="7">
        <v>3101621</v>
      </c>
      <c r="C595" s="7" t="s">
        <v>1229</v>
      </c>
      <c r="D595" s="8">
        <v>0</v>
      </c>
    </row>
    <row r="596" spans="1:4" ht="25.5">
      <c r="A596" s="71" t="s">
        <v>752</v>
      </c>
      <c r="B596" s="7">
        <v>3101622</v>
      </c>
      <c r="C596" s="7" t="s">
        <v>1230</v>
      </c>
      <c r="D596" s="8">
        <v>587309</v>
      </c>
    </row>
    <row r="597" spans="1:4">
      <c r="A597" s="71" t="s">
        <v>752</v>
      </c>
      <c r="B597" s="7">
        <v>3101623</v>
      </c>
      <c r="C597" s="7" t="s">
        <v>1231</v>
      </c>
      <c r="D597" s="8">
        <v>0</v>
      </c>
    </row>
    <row r="598" spans="1:4">
      <c r="A598" s="71" t="s">
        <v>752</v>
      </c>
      <c r="B598" s="7">
        <v>3101624</v>
      </c>
      <c r="C598" s="7" t="s">
        <v>1232</v>
      </c>
      <c r="D598" s="8">
        <v>0</v>
      </c>
    </row>
    <row r="599" spans="1:4">
      <c r="A599" s="71" t="s">
        <v>752</v>
      </c>
      <c r="B599" s="7">
        <v>3101625</v>
      </c>
      <c r="C599" s="7" t="s">
        <v>1233</v>
      </c>
      <c r="D599" s="8">
        <v>1232676</v>
      </c>
    </row>
    <row r="600" spans="1:4">
      <c r="A600" s="71" t="s">
        <v>752</v>
      </c>
      <c r="B600" s="7">
        <v>3101626</v>
      </c>
      <c r="C600" s="7" t="s">
        <v>1234</v>
      </c>
      <c r="D600" s="8">
        <v>0</v>
      </c>
    </row>
    <row r="601" spans="1:4">
      <c r="A601" s="71" t="s">
        <v>752</v>
      </c>
      <c r="B601" s="7">
        <v>3101627</v>
      </c>
      <c r="C601" s="7" t="s">
        <v>1235</v>
      </c>
      <c r="D601" s="8">
        <v>0</v>
      </c>
    </row>
    <row r="602" spans="1:4">
      <c r="A602" s="71" t="s">
        <v>752</v>
      </c>
      <c r="B602" s="7">
        <v>3101628</v>
      </c>
      <c r="C602" s="7" t="s">
        <v>1236</v>
      </c>
      <c r="D602" s="8">
        <v>0</v>
      </c>
    </row>
    <row r="603" spans="1:4" ht="25.5">
      <c r="A603" s="71" t="s">
        <v>752</v>
      </c>
      <c r="B603" s="7">
        <v>3101629</v>
      </c>
      <c r="C603" s="7" t="s">
        <v>1237</v>
      </c>
      <c r="D603" s="8">
        <v>0</v>
      </c>
    </row>
    <row r="604" spans="1:4">
      <c r="A604" s="71" t="s">
        <v>752</v>
      </c>
      <c r="B604" s="7">
        <v>3101630</v>
      </c>
      <c r="C604" s="7" t="s">
        <v>1321</v>
      </c>
      <c r="D604" s="8">
        <v>0</v>
      </c>
    </row>
    <row r="605" spans="1:4">
      <c r="A605" s="4">
        <v>42</v>
      </c>
      <c r="B605" s="5" t="s">
        <v>286</v>
      </c>
      <c r="C605" s="4" t="s">
        <v>287</v>
      </c>
      <c r="D605" s="6">
        <f>D606+D612+D617</f>
        <v>14335442</v>
      </c>
    </row>
    <row r="606" spans="1:4">
      <c r="A606" s="71" t="s">
        <v>752</v>
      </c>
      <c r="B606" s="5" t="s">
        <v>288</v>
      </c>
      <c r="C606" s="5" t="s">
        <v>289</v>
      </c>
      <c r="D606" s="6">
        <f>SUM(D607:D611)</f>
        <v>13717587</v>
      </c>
    </row>
    <row r="607" spans="1:4">
      <c r="A607" s="71" t="s">
        <v>752</v>
      </c>
      <c r="B607" s="7">
        <v>3300104</v>
      </c>
      <c r="C607" s="7" t="s">
        <v>290</v>
      </c>
      <c r="D607" s="8">
        <v>12850855</v>
      </c>
    </row>
    <row r="608" spans="1:4">
      <c r="A608" s="71" t="s">
        <v>752</v>
      </c>
      <c r="B608" s="7">
        <v>3300105</v>
      </c>
      <c r="C608" s="7" t="s">
        <v>291</v>
      </c>
      <c r="D608" s="8">
        <v>574665</v>
      </c>
    </row>
    <row r="609" spans="1:4">
      <c r="A609" s="71" t="s">
        <v>752</v>
      </c>
      <c r="B609" s="7">
        <v>3300106</v>
      </c>
      <c r="C609" s="7" t="s">
        <v>292</v>
      </c>
      <c r="D609" s="8">
        <v>292067</v>
      </c>
    </row>
    <row r="610" spans="1:4">
      <c r="A610" s="71" t="s">
        <v>752</v>
      </c>
      <c r="B610" s="7">
        <v>3300107</v>
      </c>
      <c r="C610" s="7" t="s">
        <v>581</v>
      </c>
      <c r="D610" s="8">
        <v>0</v>
      </c>
    </row>
    <row r="611" spans="1:4">
      <c r="A611" s="71" t="s">
        <v>752</v>
      </c>
      <c r="B611" s="7">
        <v>3300110</v>
      </c>
      <c r="C611" s="7" t="s">
        <v>256</v>
      </c>
      <c r="D611" s="8">
        <v>0</v>
      </c>
    </row>
    <row r="612" spans="1:4">
      <c r="A612" s="71" t="s">
        <v>752</v>
      </c>
      <c r="B612" s="5" t="s">
        <v>582</v>
      </c>
      <c r="C612" s="5" t="s">
        <v>583</v>
      </c>
      <c r="D612" s="6">
        <f>SUM(D613:D616)</f>
        <v>617855</v>
      </c>
    </row>
    <row r="613" spans="1:4">
      <c r="A613" s="71" t="s">
        <v>752</v>
      </c>
      <c r="B613" s="7">
        <v>3101018</v>
      </c>
      <c r="C613" s="7" t="s">
        <v>584</v>
      </c>
      <c r="D613" s="8">
        <v>442749</v>
      </c>
    </row>
    <row r="614" spans="1:4">
      <c r="A614" s="71" t="s">
        <v>752</v>
      </c>
      <c r="B614" s="7">
        <v>3300103</v>
      </c>
      <c r="C614" s="7" t="s">
        <v>585</v>
      </c>
      <c r="D614" s="8">
        <v>0</v>
      </c>
    </row>
    <row r="615" spans="1:4">
      <c r="A615" s="71" t="s">
        <v>752</v>
      </c>
      <c r="B615" s="7">
        <v>3300108</v>
      </c>
      <c r="C615" s="7" t="s">
        <v>586</v>
      </c>
      <c r="D615" s="8">
        <v>175106</v>
      </c>
    </row>
    <row r="616" spans="1:4">
      <c r="A616" s="71" t="s">
        <v>752</v>
      </c>
      <c r="B616" s="7">
        <v>3300109</v>
      </c>
      <c r="C616" s="7" t="s">
        <v>587</v>
      </c>
      <c r="D616" s="8">
        <v>0</v>
      </c>
    </row>
    <row r="617" spans="1:4">
      <c r="A617" s="71" t="s">
        <v>752</v>
      </c>
      <c r="B617" s="5" t="s">
        <v>588</v>
      </c>
      <c r="C617" s="5" t="s">
        <v>589</v>
      </c>
      <c r="D617" s="6">
        <f>D618</f>
        <v>0</v>
      </c>
    </row>
    <row r="618" spans="1:4">
      <c r="A618" s="71" t="s">
        <v>752</v>
      </c>
      <c r="B618" s="7">
        <v>3101603</v>
      </c>
      <c r="C618" s="7" t="s">
        <v>590</v>
      </c>
      <c r="D618" s="8">
        <v>0</v>
      </c>
    </row>
    <row r="619" spans="1:4" ht="25.5">
      <c r="A619" s="4">
        <v>43</v>
      </c>
      <c r="B619" s="5" t="s">
        <v>591</v>
      </c>
      <c r="C619" s="4" t="s">
        <v>592</v>
      </c>
      <c r="D619" s="6">
        <f>D620</f>
        <v>1449087</v>
      </c>
    </row>
    <row r="620" spans="1:4" ht="25.5">
      <c r="A620" s="4" t="s">
        <v>751</v>
      </c>
      <c r="B620" s="5" t="s">
        <v>593</v>
      </c>
      <c r="C620" s="5" t="s">
        <v>594</v>
      </c>
      <c r="D620" s="6">
        <f>D621+D624+D626+D631</f>
        <v>1449087</v>
      </c>
    </row>
    <row r="621" spans="1:4">
      <c r="A621" s="71" t="s">
        <v>752</v>
      </c>
      <c r="B621" s="5" t="s">
        <v>595</v>
      </c>
      <c r="C621" s="5" t="s">
        <v>596</v>
      </c>
      <c r="D621" s="6">
        <f>D622+D623</f>
        <v>620931</v>
      </c>
    </row>
    <row r="622" spans="1:4">
      <c r="A622" s="71" t="s">
        <v>752</v>
      </c>
      <c r="B622" s="7">
        <v>3150101</v>
      </c>
      <c r="C622" s="7" t="s">
        <v>597</v>
      </c>
      <c r="D622" s="8">
        <v>619449</v>
      </c>
    </row>
    <row r="623" spans="1:4">
      <c r="A623" s="71" t="s">
        <v>752</v>
      </c>
      <c r="B623" s="7">
        <v>3150102</v>
      </c>
      <c r="C623" s="7" t="s">
        <v>598</v>
      </c>
      <c r="D623" s="8">
        <v>1482</v>
      </c>
    </row>
    <row r="624" spans="1:4">
      <c r="A624" s="71" t="s">
        <v>752</v>
      </c>
      <c r="B624" s="5" t="s">
        <v>599</v>
      </c>
      <c r="C624" s="5" t="s">
        <v>600</v>
      </c>
      <c r="D624" s="6">
        <f>D625</f>
        <v>6884</v>
      </c>
    </row>
    <row r="625" spans="1:4">
      <c r="A625" s="71" t="s">
        <v>752</v>
      </c>
      <c r="B625" s="7">
        <v>3150105</v>
      </c>
      <c r="C625" s="7" t="s">
        <v>601</v>
      </c>
      <c r="D625" s="8">
        <v>6884</v>
      </c>
    </row>
    <row r="626" spans="1:4">
      <c r="A626" s="71" t="s">
        <v>752</v>
      </c>
      <c r="B626" s="5" t="s">
        <v>602</v>
      </c>
      <c r="C626" s="5" t="s">
        <v>603</v>
      </c>
      <c r="D626" s="6">
        <f>SUM(D627:D630)</f>
        <v>821272</v>
      </c>
    </row>
    <row r="627" spans="1:4">
      <c r="A627" s="71" t="s">
        <v>752</v>
      </c>
      <c r="B627" s="7">
        <v>3150103</v>
      </c>
      <c r="C627" s="7" t="s">
        <v>604</v>
      </c>
      <c r="D627" s="8">
        <v>0</v>
      </c>
    </row>
    <row r="628" spans="1:4">
      <c r="A628" s="71" t="s">
        <v>752</v>
      </c>
      <c r="B628" s="7">
        <v>3150104</v>
      </c>
      <c r="C628" s="7" t="s">
        <v>605</v>
      </c>
      <c r="D628" s="8">
        <v>0</v>
      </c>
    </row>
    <row r="629" spans="1:4">
      <c r="A629" s="71" t="s">
        <v>752</v>
      </c>
      <c r="B629" s="7">
        <v>3150107</v>
      </c>
      <c r="C629" s="7" t="s">
        <v>606</v>
      </c>
      <c r="D629" s="8">
        <v>653513</v>
      </c>
    </row>
    <row r="630" spans="1:4">
      <c r="A630" s="71" t="s">
        <v>752</v>
      </c>
      <c r="B630" s="7">
        <v>3150109</v>
      </c>
      <c r="C630" s="7" t="s">
        <v>607</v>
      </c>
      <c r="D630" s="8">
        <v>167759</v>
      </c>
    </row>
    <row r="631" spans="1:4">
      <c r="A631" s="71" t="s">
        <v>752</v>
      </c>
      <c r="B631" s="5" t="s">
        <v>608</v>
      </c>
      <c r="C631" s="5" t="s">
        <v>609</v>
      </c>
      <c r="D631" s="6">
        <f>D632+D633</f>
        <v>0</v>
      </c>
    </row>
    <row r="632" spans="1:4">
      <c r="A632" s="71" t="s">
        <v>752</v>
      </c>
      <c r="B632" s="7">
        <v>3150108</v>
      </c>
      <c r="C632" s="7" t="s">
        <v>610</v>
      </c>
      <c r="D632" s="8">
        <v>0</v>
      </c>
    </row>
    <row r="633" spans="1:4">
      <c r="A633" s="71" t="s">
        <v>752</v>
      </c>
      <c r="B633" s="7">
        <v>3150110</v>
      </c>
      <c r="C633" s="7" t="s">
        <v>611</v>
      </c>
      <c r="D633" s="8">
        <v>0</v>
      </c>
    </row>
    <row r="634" spans="1:4">
      <c r="A634" s="4">
        <v>44</v>
      </c>
      <c r="B634" s="5" t="s">
        <v>612</v>
      </c>
      <c r="C634" s="4" t="s">
        <v>613</v>
      </c>
      <c r="D634" s="6">
        <f>D635+D693</f>
        <v>-500050</v>
      </c>
    </row>
    <row r="635" spans="1:4" ht="25.5">
      <c r="A635" s="4" t="s">
        <v>751</v>
      </c>
      <c r="B635" s="5" t="s">
        <v>614</v>
      </c>
      <c r="C635" s="5" t="s">
        <v>615</v>
      </c>
      <c r="D635" s="6">
        <f>SUM(D636:D644)-SUM(D645:D654)+SUM(D655:D655)-SUM(D656:D656)+D657+D658-D659-D660+SUM(D661:D663)-SUM(D664:D666)+SUM(D667:D673)-SUM(D674:D680)+D681-D682+D683-D684+D685+D686-D687-D688+SUM(D689:D690)-SUM(D691:D692)</f>
        <v>-414053</v>
      </c>
    </row>
    <row r="636" spans="1:4">
      <c r="A636" s="71" t="s">
        <v>752</v>
      </c>
      <c r="B636" s="7">
        <v>3101502</v>
      </c>
      <c r="C636" s="7" t="s">
        <v>423</v>
      </c>
      <c r="D636" s="8">
        <v>102185</v>
      </c>
    </row>
    <row r="637" spans="1:4">
      <c r="A637" s="71" t="s">
        <v>752</v>
      </c>
      <c r="B637" s="7">
        <v>3101505</v>
      </c>
      <c r="C637" s="7" t="s">
        <v>1194</v>
      </c>
      <c r="D637" s="8">
        <v>137731</v>
      </c>
    </row>
    <row r="638" spans="1:4">
      <c r="A638" s="71" t="s">
        <v>752</v>
      </c>
      <c r="B638" s="7">
        <v>3101506</v>
      </c>
      <c r="C638" s="7" t="s">
        <v>1195</v>
      </c>
      <c r="D638" s="8">
        <v>0</v>
      </c>
    </row>
    <row r="639" spans="1:4">
      <c r="A639" s="71" t="s">
        <v>752</v>
      </c>
      <c r="B639" s="7">
        <v>3101507</v>
      </c>
      <c r="C639" s="7" t="s">
        <v>1198</v>
      </c>
      <c r="D639" s="8">
        <v>1203063</v>
      </c>
    </row>
    <row r="640" spans="1:4">
      <c r="A640" s="71" t="s">
        <v>752</v>
      </c>
      <c r="B640" s="7">
        <v>3101509</v>
      </c>
      <c r="C640" s="7" t="s">
        <v>1201</v>
      </c>
      <c r="D640" s="8">
        <v>54344</v>
      </c>
    </row>
    <row r="641" spans="1:4" ht="25.5">
      <c r="A641" s="71" t="s">
        <v>752</v>
      </c>
      <c r="B641" s="7">
        <v>3101516</v>
      </c>
      <c r="C641" s="7" t="s">
        <v>855</v>
      </c>
      <c r="D641" s="8">
        <v>2724794</v>
      </c>
    </row>
    <row r="642" spans="1:4">
      <c r="A642" s="71" t="s">
        <v>752</v>
      </c>
      <c r="B642" s="7">
        <v>3101517</v>
      </c>
      <c r="C642" s="7" t="s">
        <v>555</v>
      </c>
      <c r="D642" s="8">
        <v>697429</v>
      </c>
    </row>
    <row r="643" spans="1:4">
      <c r="A643" s="71" t="s">
        <v>752</v>
      </c>
      <c r="B643" s="7">
        <v>3101518</v>
      </c>
      <c r="C643" s="7" t="s">
        <v>797</v>
      </c>
      <c r="D643" s="8">
        <v>0</v>
      </c>
    </row>
    <row r="644" spans="1:4">
      <c r="A644" s="71" t="s">
        <v>752</v>
      </c>
      <c r="B644" s="7">
        <v>3101519</v>
      </c>
      <c r="C644" s="7" t="s">
        <v>798</v>
      </c>
      <c r="D644" s="8">
        <v>22539</v>
      </c>
    </row>
    <row r="645" spans="1:4">
      <c r="A645" s="71" t="s">
        <v>753</v>
      </c>
      <c r="B645" s="7">
        <v>4550102</v>
      </c>
      <c r="C645" s="7" t="s">
        <v>424</v>
      </c>
      <c r="D645" s="8">
        <v>168935</v>
      </c>
    </row>
    <row r="646" spans="1:4">
      <c r="A646" s="71" t="s">
        <v>753</v>
      </c>
      <c r="B646" s="7">
        <v>4550105</v>
      </c>
      <c r="C646" s="7" t="s">
        <v>1194</v>
      </c>
      <c r="D646" s="8">
        <v>124813</v>
      </c>
    </row>
    <row r="647" spans="1:4">
      <c r="A647" s="71" t="s">
        <v>753</v>
      </c>
      <c r="B647" s="7">
        <v>4550106</v>
      </c>
      <c r="C647" s="7" t="s">
        <v>1195</v>
      </c>
      <c r="D647" s="8">
        <v>6117</v>
      </c>
    </row>
    <row r="648" spans="1:4">
      <c r="A648" s="71" t="s">
        <v>753</v>
      </c>
      <c r="B648" s="7">
        <v>4550107</v>
      </c>
      <c r="C648" s="7" t="s">
        <v>1198</v>
      </c>
      <c r="D648" s="8">
        <v>1612434</v>
      </c>
    </row>
    <row r="649" spans="1:4">
      <c r="A649" s="71" t="s">
        <v>753</v>
      </c>
      <c r="B649" s="7">
        <v>4550109</v>
      </c>
      <c r="C649" s="7" t="s">
        <v>1201</v>
      </c>
      <c r="D649" s="8">
        <v>2508</v>
      </c>
    </row>
    <row r="650" spans="1:4">
      <c r="A650" s="71" t="s">
        <v>753</v>
      </c>
      <c r="B650" s="7">
        <v>4550115</v>
      </c>
      <c r="C650" s="7" t="s">
        <v>436</v>
      </c>
      <c r="D650" s="8">
        <v>0</v>
      </c>
    </row>
    <row r="651" spans="1:4">
      <c r="A651" s="71" t="s">
        <v>753</v>
      </c>
      <c r="B651" s="7">
        <v>4550116</v>
      </c>
      <c r="C651" s="45" t="s">
        <v>865</v>
      </c>
      <c r="D651" s="8">
        <v>2876479</v>
      </c>
    </row>
    <row r="652" spans="1:4">
      <c r="A652" s="71" t="s">
        <v>753</v>
      </c>
      <c r="B652" s="7">
        <v>4550117</v>
      </c>
      <c r="C652" s="7" t="s">
        <v>555</v>
      </c>
      <c r="D652" s="8">
        <v>863016</v>
      </c>
    </row>
    <row r="653" spans="1:4">
      <c r="A653" s="71" t="s">
        <v>753</v>
      </c>
      <c r="B653" s="7">
        <v>4550118</v>
      </c>
      <c r="C653" s="7" t="s">
        <v>799</v>
      </c>
      <c r="D653" s="8">
        <v>0</v>
      </c>
    </row>
    <row r="654" spans="1:4">
      <c r="A654" s="71" t="s">
        <v>753</v>
      </c>
      <c r="B654" s="7">
        <v>4550119</v>
      </c>
      <c r="C654" s="7" t="s">
        <v>800</v>
      </c>
      <c r="D654" s="8">
        <v>14329</v>
      </c>
    </row>
    <row r="655" spans="1:4">
      <c r="A655" s="71" t="s">
        <v>752</v>
      </c>
      <c r="B655" s="7">
        <v>3101520</v>
      </c>
      <c r="C655" s="45" t="s">
        <v>551</v>
      </c>
      <c r="D655" s="8">
        <v>0</v>
      </c>
    </row>
    <row r="656" spans="1:4">
      <c r="A656" s="71" t="s">
        <v>753</v>
      </c>
      <c r="B656" s="7">
        <v>4550120</v>
      </c>
      <c r="C656" s="45" t="s">
        <v>551</v>
      </c>
      <c r="D656" s="8">
        <v>0</v>
      </c>
    </row>
    <row r="657" spans="1:4">
      <c r="A657" s="71" t="s">
        <v>752</v>
      </c>
      <c r="B657" s="7">
        <v>3101539</v>
      </c>
      <c r="C657" s="45" t="s">
        <v>1225</v>
      </c>
      <c r="D657" s="8">
        <v>0</v>
      </c>
    </row>
    <row r="658" spans="1:4">
      <c r="A658" s="71" t="s">
        <v>752</v>
      </c>
      <c r="B658" s="7">
        <v>3101540</v>
      </c>
      <c r="C658" s="7" t="s">
        <v>1204</v>
      </c>
      <c r="D658" s="8">
        <v>0</v>
      </c>
    </row>
    <row r="659" spans="1:4">
      <c r="A659" s="71" t="s">
        <v>753</v>
      </c>
      <c r="B659" s="7">
        <v>4550142</v>
      </c>
      <c r="C659" s="45" t="s">
        <v>554</v>
      </c>
      <c r="D659" s="8">
        <v>0</v>
      </c>
    </row>
    <row r="660" spans="1:4">
      <c r="A660" s="71" t="s">
        <v>753</v>
      </c>
      <c r="B660" s="7">
        <v>4550143</v>
      </c>
      <c r="C660" s="7" t="s">
        <v>1204</v>
      </c>
      <c r="D660" s="8">
        <v>84284</v>
      </c>
    </row>
    <row r="661" spans="1:4" ht="25.5">
      <c r="A661" s="71" t="s">
        <v>752</v>
      </c>
      <c r="B661" s="7">
        <v>3101542</v>
      </c>
      <c r="C661" s="7" t="s">
        <v>801</v>
      </c>
      <c r="D661" s="8">
        <v>0</v>
      </c>
    </row>
    <row r="662" spans="1:4">
      <c r="A662" s="71" t="s">
        <v>752</v>
      </c>
      <c r="B662" s="7">
        <v>3101543</v>
      </c>
      <c r="C662" s="7" t="s">
        <v>802</v>
      </c>
      <c r="D662" s="8">
        <v>0</v>
      </c>
    </row>
    <row r="663" spans="1:4">
      <c r="A663" s="71" t="s">
        <v>752</v>
      </c>
      <c r="B663" s="7">
        <v>3101544</v>
      </c>
      <c r="C663" s="7" t="s">
        <v>363</v>
      </c>
      <c r="D663" s="8">
        <v>0</v>
      </c>
    </row>
    <row r="664" spans="1:4" ht="25.5">
      <c r="A664" s="71" t="s">
        <v>753</v>
      </c>
      <c r="B664" s="7">
        <v>4550144</v>
      </c>
      <c r="C664" s="7" t="s">
        <v>803</v>
      </c>
      <c r="D664" s="8">
        <v>0</v>
      </c>
    </row>
    <row r="665" spans="1:4" ht="25.5">
      <c r="A665" s="71" t="s">
        <v>753</v>
      </c>
      <c r="B665" s="7">
        <v>4550145</v>
      </c>
      <c r="C665" s="7" t="s">
        <v>0</v>
      </c>
      <c r="D665" s="8">
        <v>0</v>
      </c>
    </row>
    <row r="666" spans="1:4">
      <c r="A666" s="71" t="s">
        <v>753</v>
      </c>
      <c r="B666" s="7">
        <v>4550146</v>
      </c>
      <c r="C666" s="7" t="s">
        <v>1</v>
      </c>
      <c r="D666" s="8">
        <v>0</v>
      </c>
    </row>
    <row r="667" spans="1:4">
      <c r="A667" s="71" t="s">
        <v>752</v>
      </c>
      <c r="B667" s="7">
        <v>3101521</v>
      </c>
      <c r="C667" s="7" t="s">
        <v>766</v>
      </c>
      <c r="D667" s="8">
        <v>0</v>
      </c>
    </row>
    <row r="668" spans="1:4">
      <c r="A668" s="71" t="s">
        <v>752</v>
      </c>
      <c r="B668" s="7">
        <v>3101522</v>
      </c>
      <c r="C668" s="7" t="s">
        <v>767</v>
      </c>
      <c r="D668" s="8">
        <v>0</v>
      </c>
    </row>
    <row r="669" spans="1:4">
      <c r="A669" s="71" t="s">
        <v>752</v>
      </c>
      <c r="B669" s="7">
        <v>3101523</v>
      </c>
      <c r="C669" s="7" t="s">
        <v>768</v>
      </c>
      <c r="D669" s="8">
        <v>409706</v>
      </c>
    </row>
    <row r="670" spans="1:4">
      <c r="A670" s="71" t="s">
        <v>752</v>
      </c>
      <c r="B670" s="7">
        <v>3101524</v>
      </c>
      <c r="C670" s="7" t="s">
        <v>1226</v>
      </c>
      <c r="D670" s="8">
        <v>0</v>
      </c>
    </row>
    <row r="671" spans="1:4">
      <c r="A671" s="71" t="s">
        <v>752</v>
      </c>
      <c r="B671" s="7">
        <v>3101525</v>
      </c>
      <c r="C671" s="7" t="s">
        <v>1227</v>
      </c>
      <c r="D671" s="8">
        <v>0</v>
      </c>
    </row>
    <row r="672" spans="1:4">
      <c r="A672" s="71" t="s">
        <v>752</v>
      </c>
      <c r="B672" s="7">
        <v>3101527</v>
      </c>
      <c r="C672" s="7" t="s">
        <v>770</v>
      </c>
      <c r="D672" s="8">
        <v>0</v>
      </c>
    </row>
    <row r="673" spans="1:4">
      <c r="A673" s="71" t="s">
        <v>752</v>
      </c>
      <c r="B673" s="7">
        <v>3101528</v>
      </c>
      <c r="C673" s="7" t="s">
        <v>771</v>
      </c>
      <c r="D673" s="8">
        <v>0</v>
      </c>
    </row>
    <row r="674" spans="1:4">
      <c r="A674" s="71" t="s">
        <v>753</v>
      </c>
      <c r="B674" s="7">
        <v>4550147</v>
      </c>
      <c r="C674" s="7" t="s">
        <v>766</v>
      </c>
      <c r="D674" s="8">
        <v>0</v>
      </c>
    </row>
    <row r="675" spans="1:4">
      <c r="A675" s="71" t="s">
        <v>753</v>
      </c>
      <c r="B675" s="7">
        <v>4550148</v>
      </c>
      <c r="C675" s="7" t="s">
        <v>767</v>
      </c>
      <c r="D675" s="8">
        <v>0</v>
      </c>
    </row>
    <row r="676" spans="1:4">
      <c r="A676" s="71" t="s">
        <v>753</v>
      </c>
      <c r="B676" s="7">
        <v>4550149</v>
      </c>
      <c r="C676" s="7" t="s">
        <v>768</v>
      </c>
      <c r="D676" s="8">
        <v>352896</v>
      </c>
    </row>
    <row r="677" spans="1:4">
      <c r="A677" s="71" t="s">
        <v>753</v>
      </c>
      <c r="B677" s="7">
        <v>4550150</v>
      </c>
      <c r="C677" s="7" t="s">
        <v>1226</v>
      </c>
      <c r="D677" s="8">
        <v>0</v>
      </c>
    </row>
    <row r="678" spans="1:4">
      <c r="A678" s="71" t="s">
        <v>753</v>
      </c>
      <c r="B678" s="7">
        <v>4550151</v>
      </c>
      <c r="C678" s="7" t="s">
        <v>1227</v>
      </c>
      <c r="D678" s="8">
        <v>0</v>
      </c>
    </row>
    <row r="679" spans="1:4">
      <c r="A679" s="71" t="s">
        <v>753</v>
      </c>
      <c r="B679" s="7">
        <v>4550153</v>
      </c>
      <c r="C679" s="7" t="s">
        <v>770</v>
      </c>
      <c r="D679" s="8">
        <v>0</v>
      </c>
    </row>
    <row r="680" spans="1:4">
      <c r="A680" s="71" t="s">
        <v>753</v>
      </c>
      <c r="B680" s="7">
        <v>4550154</v>
      </c>
      <c r="C680" s="7" t="s">
        <v>771</v>
      </c>
      <c r="D680" s="8">
        <v>59</v>
      </c>
    </row>
    <row r="681" spans="1:4">
      <c r="A681" s="71" t="s">
        <v>752</v>
      </c>
      <c r="B681" s="7">
        <v>3101555</v>
      </c>
      <c r="C681" s="7" t="s">
        <v>1269</v>
      </c>
      <c r="D681" s="8">
        <v>0</v>
      </c>
    </row>
    <row r="682" spans="1:4">
      <c r="A682" s="71" t="s">
        <v>753</v>
      </c>
      <c r="B682" s="7">
        <v>4550239</v>
      </c>
      <c r="C682" s="7" t="s">
        <v>1270</v>
      </c>
      <c r="D682" s="8">
        <v>0</v>
      </c>
    </row>
    <row r="683" spans="1:4">
      <c r="A683" s="71" t="s">
        <v>752</v>
      </c>
      <c r="B683" s="7">
        <v>3101556</v>
      </c>
      <c r="C683" s="7" t="s">
        <v>1288</v>
      </c>
      <c r="D683" s="8">
        <v>2386554</v>
      </c>
    </row>
    <row r="684" spans="1:4">
      <c r="A684" s="71" t="s">
        <v>753</v>
      </c>
      <c r="B684" s="7">
        <v>4550157</v>
      </c>
      <c r="C684" s="7" t="s">
        <v>1287</v>
      </c>
      <c r="D684" s="8">
        <v>2046528</v>
      </c>
    </row>
    <row r="685" spans="1:4">
      <c r="A685" s="71" t="s">
        <v>752</v>
      </c>
      <c r="B685" s="7">
        <v>3101557</v>
      </c>
      <c r="C685" s="7" t="s">
        <v>1300</v>
      </c>
      <c r="D685" s="8">
        <v>0</v>
      </c>
    </row>
    <row r="686" spans="1:4">
      <c r="A686" s="71" t="s">
        <v>752</v>
      </c>
      <c r="B686" s="7">
        <v>3101558</v>
      </c>
      <c r="C686" s="7" t="s">
        <v>1301</v>
      </c>
      <c r="D686" s="8">
        <v>0</v>
      </c>
    </row>
    <row r="687" spans="1:4">
      <c r="A687" s="71" t="s">
        <v>753</v>
      </c>
      <c r="B687" s="7">
        <v>4550158</v>
      </c>
      <c r="C687" s="7" t="s">
        <v>1302</v>
      </c>
      <c r="D687" s="8">
        <v>0</v>
      </c>
    </row>
    <row r="688" spans="1:4">
      <c r="A688" s="71" t="s">
        <v>753</v>
      </c>
      <c r="B688" s="7">
        <v>4550159</v>
      </c>
      <c r="C688" s="7" t="s">
        <v>1303</v>
      </c>
      <c r="D688" s="8">
        <v>0</v>
      </c>
    </row>
    <row r="689" spans="1:4">
      <c r="A689" s="71" t="s">
        <v>752</v>
      </c>
      <c r="B689" s="7">
        <v>3101559</v>
      </c>
      <c r="C689" s="7" t="s">
        <v>1311</v>
      </c>
      <c r="D689" s="8">
        <v>0</v>
      </c>
    </row>
    <row r="690" spans="1:4">
      <c r="A690" s="71" t="s">
        <v>752</v>
      </c>
      <c r="B690" s="7">
        <v>3101560</v>
      </c>
      <c r="C690" s="7" t="s">
        <v>1310</v>
      </c>
      <c r="D690" s="8">
        <v>0</v>
      </c>
    </row>
    <row r="691" spans="1:4">
      <c r="A691" s="71" t="s">
        <v>753</v>
      </c>
      <c r="B691" s="7">
        <v>4550160</v>
      </c>
      <c r="C691" s="7" t="s">
        <v>1312</v>
      </c>
      <c r="D691" s="8">
        <v>0</v>
      </c>
    </row>
    <row r="692" spans="1:4">
      <c r="A692" s="71" t="s">
        <v>753</v>
      </c>
      <c r="B692" s="7">
        <v>4550161</v>
      </c>
      <c r="C692" s="7" t="s">
        <v>1313</v>
      </c>
      <c r="D692" s="8">
        <v>0</v>
      </c>
    </row>
    <row r="693" spans="1:4">
      <c r="A693" s="71" t="s">
        <v>752</v>
      </c>
      <c r="B693" s="5" t="s">
        <v>2</v>
      </c>
      <c r="C693" s="5" t="s">
        <v>3</v>
      </c>
      <c r="D693" s="6">
        <f>SUM(D694:D706)-SUM(D707:D720)+D721</f>
        <v>-85997</v>
      </c>
    </row>
    <row r="694" spans="1:4">
      <c r="A694" s="71" t="s">
        <v>752</v>
      </c>
      <c r="B694" s="7">
        <v>3101530</v>
      </c>
      <c r="C694" s="7" t="s">
        <v>439</v>
      </c>
      <c r="D694" s="8">
        <v>0</v>
      </c>
    </row>
    <row r="695" spans="1:4">
      <c r="A695" s="71" t="s">
        <v>752</v>
      </c>
      <c r="B695" s="7">
        <v>3101531</v>
      </c>
      <c r="C695" s="7" t="s">
        <v>440</v>
      </c>
      <c r="D695" s="8">
        <v>0</v>
      </c>
    </row>
    <row r="696" spans="1:4">
      <c r="A696" s="71" t="s">
        <v>752</v>
      </c>
      <c r="B696" s="7">
        <v>3101532</v>
      </c>
      <c r="C696" s="7" t="s">
        <v>443</v>
      </c>
      <c r="D696" s="8">
        <v>0</v>
      </c>
    </row>
    <row r="697" spans="1:4">
      <c r="A697" s="71" t="s">
        <v>752</v>
      </c>
      <c r="B697" s="7">
        <v>3101533</v>
      </c>
      <c r="C697" s="7" t="s">
        <v>446</v>
      </c>
      <c r="D697" s="8">
        <v>3257</v>
      </c>
    </row>
    <row r="698" spans="1:4">
      <c r="A698" s="71" t="s">
        <v>752</v>
      </c>
      <c r="B698" s="7">
        <v>3101534</v>
      </c>
      <c r="C698" s="7" t="s">
        <v>445</v>
      </c>
      <c r="D698" s="8">
        <v>16371</v>
      </c>
    </row>
    <row r="699" spans="1:4">
      <c r="A699" s="71" t="s">
        <v>752</v>
      </c>
      <c r="B699" s="7">
        <v>3101535</v>
      </c>
      <c r="C699" s="7" t="s">
        <v>451</v>
      </c>
      <c r="D699" s="8">
        <v>0</v>
      </c>
    </row>
    <row r="700" spans="1:4">
      <c r="A700" s="71" t="s">
        <v>752</v>
      </c>
      <c r="B700" s="7">
        <v>3101536</v>
      </c>
      <c r="C700" s="7" t="s">
        <v>450</v>
      </c>
      <c r="D700" s="8">
        <v>0</v>
      </c>
    </row>
    <row r="701" spans="1:4">
      <c r="A701" s="71" t="s">
        <v>752</v>
      </c>
      <c r="B701" s="7">
        <v>3101537</v>
      </c>
      <c r="C701" s="7" t="s">
        <v>455</v>
      </c>
      <c r="D701" s="8">
        <v>61000</v>
      </c>
    </row>
    <row r="702" spans="1:4">
      <c r="A702" s="71" t="s">
        <v>752</v>
      </c>
      <c r="B702" s="7">
        <v>3101550</v>
      </c>
      <c r="C702" s="7" t="s">
        <v>483</v>
      </c>
      <c r="D702" s="8">
        <v>157</v>
      </c>
    </row>
    <row r="703" spans="1:4">
      <c r="A703" s="71" t="s">
        <v>752</v>
      </c>
      <c r="B703" s="7">
        <v>3101551</v>
      </c>
      <c r="C703" s="7" t="s">
        <v>491</v>
      </c>
      <c r="D703" s="8">
        <v>1530</v>
      </c>
    </row>
    <row r="704" spans="1:4">
      <c r="A704" s="71" t="s">
        <v>752</v>
      </c>
      <c r="B704" s="7">
        <v>3101553</v>
      </c>
      <c r="C704" s="7" t="s">
        <v>4</v>
      </c>
      <c r="D704" s="8">
        <v>0</v>
      </c>
    </row>
    <row r="705" spans="1:4">
      <c r="A705" s="71" t="s">
        <v>752</v>
      </c>
      <c r="B705" s="7">
        <v>3101554</v>
      </c>
      <c r="C705" s="7" t="s">
        <v>5</v>
      </c>
      <c r="D705" s="8">
        <v>0</v>
      </c>
    </row>
    <row r="706" spans="1:4">
      <c r="A706" s="71" t="s">
        <v>752</v>
      </c>
      <c r="B706" s="7">
        <v>3101570</v>
      </c>
      <c r="C706" s="7" t="s">
        <v>454</v>
      </c>
      <c r="D706" s="8">
        <v>114878</v>
      </c>
    </row>
    <row r="707" spans="1:4">
      <c r="A707" s="71" t="s">
        <v>753</v>
      </c>
      <c r="B707" s="7">
        <v>4550353</v>
      </c>
      <c r="C707" s="7" t="s">
        <v>6</v>
      </c>
      <c r="D707" s="8">
        <v>0</v>
      </c>
    </row>
    <row r="708" spans="1:4">
      <c r="A708" s="71" t="s">
        <v>753</v>
      </c>
      <c r="B708" s="7">
        <v>4550354</v>
      </c>
      <c r="C708" s="7" t="s">
        <v>7</v>
      </c>
      <c r="D708" s="8">
        <v>0</v>
      </c>
    </row>
    <row r="709" spans="1:4">
      <c r="A709" s="71" t="s">
        <v>753</v>
      </c>
      <c r="B709" s="7">
        <v>4550470</v>
      </c>
      <c r="C709" s="7" t="s">
        <v>454</v>
      </c>
      <c r="D709" s="8">
        <v>178775</v>
      </c>
    </row>
    <row r="710" spans="1:4">
      <c r="A710" s="71" t="s">
        <v>753</v>
      </c>
      <c r="B710" s="7">
        <v>4550351</v>
      </c>
      <c r="C710" s="7" t="s">
        <v>491</v>
      </c>
      <c r="D710" s="8">
        <v>821</v>
      </c>
    </row>
    <row r="711" spans="1:4">
      <c r="A711" s="71" t="s">
        <v>753</v>
      </c>
      <c r="B711" s="7">
        <v>4550230</v>
      </c>
      <c r="C711" s="7" t="s">
        <v>439</v>
      </c>
      <c r="D711" s="8">
        <v>0</v>
      </c>
    </row>
    <row r="712" spans="1:4">
      <c r="A712" s="71" t="s">
        <v>753</v>
      </c>
      <c r="B712" s="7">
        <v>4550231</v>
      </c>
      <c r="C712" s="7" t="s">
        <v>440</v>
      </c>
      <c r="D712" s="8">
        <v>0</v>
      </c>
    </row>
    <row r="713" spans="1:4">
      <c r="A713" s="71" t="s">
        <v>753</v>
      </c>
      <c r="B713" s="7">
        <v>4550232</v>
      </c>
      <c r="C713" s="7" t="s">
        <v>443</v>
      </c>
      <c r="D713" s="8">
        <v>0</v>
      </c>
    </row>
    <row r="714" spans="1:4">
      <c r="A714" s="71" t="s">
        <v>753</v>
      </c>
      <c r="B714" s="7">
        <v>4550233</v>
      </c>
      <c r="C714" s="7" t="s">
        <v>446</v>
      </c>
      <c r="D714" s="8">
        <v>18332</v>
      </c>
    </row>
    <row r="715" spans="1:4">
      <c r="A715" s="71" t="s">
        <v>753</v>
      </c>
      <c r="B715" s="7">
        <v>4550234</v>
      </c>
      <c r="C715" s="7" t="s">
        <v>445</v>
      </c>
      <c r="D715" s="8">
        <v>16298</v>
      </c>
    </row>
    <row r="716" spans="1:4">
      <c r="A716" s="71" t="s">
        <v>753</v>
      </c>
      <c r="B716" s="7">
        <v>4550235</v>
      </c>
      <c r="C716" s="7" t="s">
        <v>451</v>
      </c>
      <c r="D716" s="8">
        <v>0</v>
      </c>
    </row>
    <row r="717" spans="1:4">
      <c r="A717" s="71" t="s">
        <v>753</v>
      </c>
      <c r="B717" s="7">
        <v>4550236</v>
      </c>
      <c r="C717" s="7" t="s">
        <v>450</v>
      </c>
      <c r="D717" s="8">
        <v>0</v>
      </c>
    </row>
    <row r="718" spans="1:4">
      <c r="A718" s="71" t="s">
        <v>753</v>
      </c>
      <c r="B718" s="7">
        <v>4550237</v>
      </c>
      <c r="C718" s="7" t="s">
        <v>455</v>
      </c>
      <c r="D718" s="8">
        <v>68872</v>
      </c>
    </row>
    <row r="719" spans="1:4">
      <c r="A719" s="71" t="s">
        <v>753</v>
      </c>
      <c r="B719" s="7">
        <v>4550238</v>
      </c>
      <c r="C719" s="7" t="s">
        <v>458</v>
      </c>
      <c r="D719" s="8">
        <v>0</v>
      </c>
    </row>
    <row r="720" spans="1:4">
      <c r="A720" s="71" t="s">
        <v>753</v>
      </c>
      <c r="B720" s="7">
        <v>4550350</v>
      </c>
      <c r="C720" s="7" t="s">
        <v>8</v>
      </c>
      <c r="D720" s="8">
        <v>92</v>
      </c>
    </row>
    <row r="721" spans="1:5">
      <c r="A721" s="71" t="s">
        <v>752</v>
      </c>
      <c r="B721" s="7">
        <v>3101538</v>
      </c>
      <c r="C721" s="7" t="s">
        <v>458</v>
      </c>
      <c r="D721" s="8">
        <v>0</v>
      </c>
    </row>
    <row r="722" spans="1:5">
      <c r="A722" s="4">
        <v>45</v>
      </c>
      <c r="B722" s="5" t="s">
        <v>9</v>
      </c>
      <c r="C722" s="4" t="s">
        <v>10</v>
      </c>
      <c r="D722" s="6">
        <f>SUM(D723:D730)</f>
        <v>3999765</v>
      </c>
    </row>
    <row r="723" spans="1:5">
      <c r="A723" s="4" t="s">
        <v>752</v>
      </c>
      <c r="B723" s="7">
        <v>3100423</v>
      </c>
      <c r="C723" s="7" t="s">
        <v>264</v>
      </c>
      <c r="D723" s="8">
        <v>0</v>
      </c>
      <c r="E723" s="77"/>
    </row>
    <row r="724" spans="1:5">
      <c r="A724" s="71" t="s">
        <v>752</v>
      </c>
      <c r="B724" s="7">
        <v>3101816</v>
      </c>
      <c r="C724" s="7" t="s">
        <v>1239</v>
      </c>
      <c r="D724" s="8">
        <v>116001</v>
      </c>
    </row>
    <row r="725" spans="1:5">
      <c r="A725" s="71" t="s">
        <v>752</v>
      </c>
      <c r="B725" s="7">
        <v>3101817</v>
      </c>
      <c r="C725" s="7" t="s">
        <v>1240</v>
      </c>
      <c r="D725" s="8">
        <v>2710919</v>
      </c>
    </row>
    <row r="726" spans="1:5">
      <c r="A726" s="71" t="s">
        <v>752</v>
      </c>
      <c r="B726" s="7">
        <v>3101818</v>
      </c>
      <c r="C726" s="7" t="s">
        <v>209</v>
      </c>
      <c r="D726" s="8">
        <v>330362</v>
      </c>
    </row>
    <row r="727" spans="1:5" ht="25.5">
      <c r="A727" s="71" t="s">
        <v>752</v>
      </c>
      <c r="B727" s="7">
        <v>3101819</v>
      </c>
      <c r="C727" s="7" t="s">
        <v>210</v>
      </c>
      <c r="D727" s="8">
        <v>0</v>
      </c>
    </row>
    <row r="728" spans="1:5" ht="25.5">
      <c r="A728" s="71" t="s">
        <v>752</v>
      </c>
      <c r="B728" s="7">
        <v>3101820</v>
      </c>
      <c r="C728" s="7" t="s">
        <v>211</v>
      </c>
      <c r="D728" s="8">
        <v>0</v>
      </c>
    </row>
    <row r="729" spans="1:5">
      <c r="A729" s="71" t="s">
        <v>752</v>
      </c>
      <c r="B729" s="7">
        <v>3101821</v>
      </c>
      <c r="C729" s="7" t="s">
        <v>212</v>
      </c>
      <c r="D729" s="8">
        <v>842483</v>
      </c>
    </row>
    <row r="730" spans="1:5" ht="25.5">
      <c r="A730" s="71" t="s">
        <v>752</v>
      </c>
      <c r="B730" s="7">
        <v>3101822</v>
      </c>
      <c r="C730" s="7" t="s">
        <v>213</v>
      </c>
      <c r="D730" s="8">
        <v>0</v>
      </c>
    </row>
    <row r="731" spans="1:5" ht="63.75">
      <c r="A731" s="4">
        <v>46</v>
      </c>
      <c r="B731" s="5" t="s">
        <v>11</v>
      </c>
      <c r="C731" s="4" t="s">
        <v>12</v>
      </c>
      <c r="D731" s="6">
        <f>SUM(D3,D94,D122,D131,D135,D134,D149,D154,D167,D160,D173,D174,D194,D249,D308,D325,D389,D430,D471,D512,D542,D577,D605,D619,D634,D722)</f>
        <v>618149070</v>
      </c>
    </row>
    <row r="732" spans="1:5">
      <c r="A732" s="4">
        <v>47</v>
      </c>
      <c r="B732" s="5" t="s">
        <v>13</v>
      </c>
      <c r="C732" s="4" t="s">
        <v>14</v>
      </c>
      <c r="D732" s="6">
        <f>D733</f>
        <v>3661</v>
      </c>
    </row>
    <row r="733" spans="1:5">
      <c r="A733" s="71" t="s">
        <v>752</v>
      </c>
      <c r="B733" s="7">
        <v>3250101</v>
      </c>
      <c r="C733" s="7" t="s">
        <v>15</v>
      </c>
      <c r="D733" s="8">
        <v>3661</v>
      </c>
    </row>
    <row r="734" spans="1:5">
      <c r="A734" s="4">
        <v>48</v>
      </c>
      <c r="B734" s="5" t="s">
        <v>16</v>
      </c>
      <c r="C734" s="4" t="s">
        <v>17</v>
      </c>
      <c r="D734" s="6">
        <f>SUM(D735:D772)</f>
        <v>534230</v>
      </c>
    </row>
    <row r="735" spans="1:5">
      <c r="A735" s="71" t="s">
        <v>752</v>
      </c>
      <c r="B735" s="7">
        <v>3250406</v>
      </c>
      <c r="C735" s="7" t="s">
        <v>18</v>
      </c>
      <c r="D735" s="8">
        <v>49620</v>
      </c>
    </row>
    <row r="736" spans="1:5">
      <c r="A736" s="71" t="s">
        <v>752</v>
      </c>
      <c r="B736" s="7">
        <v>3250407</v>
      </c>
      <c r="C736" s="7" t="s">
        <v>19</v>
      </c>
      <c r="D736" s="8">
        <v>0</v>
      </c>
    </row>
    <row r="737" spans="1:4">
      <c r="A737" s="71" t="s">
        <v>752</v>
      </c>
      <c r="B737" s="7">
        <v>3250416</v>
      </c>
      <c r="C737" s="7" t="s">
        <v>571</v>
      </c>
      <c r="D737" s="8">
        <v>0</v>
      </c>
    </row>
    <row r="738" spans="1:4">
      <c r="A738" s="71" t="s">
        <v>752</v>
      </c>
      <c r="B738" s="7">
        <v>3250401</v>
      </c>
      <c r="C738" s="7" t="s">
        <v>572</v>
      </c>
      <c r="D738" s="8">
        <v>668</v>
      </c>
    </row>
    <row r="739" spans="1:4">
      <c r="A739" s="71" t="s">
        <v>752</v>
      </c>
      <c r="B739" s="7">
        <v>3250418</v>
      </c>
      <c r="C739" s="7" t="s">
        <v>573</v>
      </c>
      <c r="D739" s="8">
        <v>0</v>
      </c>
    </row>
    <row r="740" spans="1:4">
      <c r="A740" s="71" t="s">
        <v>752</v>
      </c>
      <c r="B740" s="7">
        <v>3250420</v>
      </c>
      <c r="C740" s="7" t="s">
        <v>574</v>
      </c>
      <c r="D740" s="8">
        <v>189710</v>
      </c>
    </row>
    <row r="741" spans="1:4">
      <c r="A741" s="71" t="s">
        <v>752</v>
      </c>
      <c r="B741" s="7">
        <v>3250421</v>
      </c>
      <c r="C741" s="7" t="s">
        <v>575</v>
      </c>
      <c r="D741" s="8">
        <v>0</v>
      </c>
    </row>
    <row r="742" spans="1:4">
      <c r="A742" s="71" t="s">
        <v>752</v>
      </c>
      <c r="B742" s="7">
        <v>3250422</v>
      </c>
      <c r="C742" s="7" t="s">
        <v>576</v>
      </c>
      <c r="D742" s="8">
        <v>0</v>
      </c>
    </row>
    <row r="743" spans="1:4">
      <c r="A743" s="71" t="s">
        <v>752</v>
      </c>
      <c r="B743" s="7">
        <v>3250423</v>
      </c>
      <c r="C743" s="7" t="s">
        <v>577</v>
      </c>
      <c r="D743" s="8">
        <v>0</v>
      </c>
    </row>
    <row r="744" spans="1:4">
      <c r="A744" s="71" t="s">
        <v>752</v>
      </c>
      <c r="B744" s="7">
        <v>3250424</v>
      </c>
      <c r="C744" s="7" t="s">
        <v>578</v>
      </c>
      <c r="D744" s="8">
        <v>0</v>
      </c>
    </row>
    <row r="745" spans="1:4">
      <c r="A745" s="71" t="s">
        <v>752</v>
      </c>
      <c r="B745" s="7">
        <v>3250425</v>
      </c>
      <c r="C745" s="7" t="s">
        <v>579</v>
      </c>
      <c r="D745" s="8">
        <v>0</v>
      </c>
    </row>
    <row r="746" spans="1:4">
      <c r="A746" s="71" t="s">
        <v>752</v>
      </c>
      <c r="B746" s="7">
        <v>3250426</v>
      </c>
      <c r="C746" s="7" t="s">
        <v>28</v>
      </c>
      <c r="D746" s="8">
        <v>0</v>
      </c>
    </row>
    <row r="747" spans="1:4">
      <c r="A747" s="71" t="s">
        <v>752</v>
      </c>
      <c r="B747" s="7">
        <v>3250427</v>
      </c>
      <c r="C747" s="7" t="s">
        <v>28</v>
      </c>
      <c r="D747" s="8">
        <v>0</v>
      </c>
    </row>
    <row r="748" spans="1:4">
      <c r="A748" s="71" t="s">
        <v>752</v>
      </c>
      <c r="B748" s="7">
        <v>3250428</v>
      </c>
      <c r="C748" s="7" t="s">
        <v>29</v>
      </c>
      <c r="D748" s="8">
        <v>0</v>
      </c>
    </row>
    <row r="749" spans="1:4">
      <c r="A749" s="71" t="s">
        <v>752</v>
      </c>
      <c r="B749" s="7">
        <v>3250429</v>
      </c>
      <c r="C749" s="7" t="s">
        <v>30</v>
      </c>
      <c r="D749" s="8">
        <v>0</v>
      </c>
    </row>
    <row r="750" spans="1:4">
      <c r="A750" s="71" t="s">
        <v>752</v>
      </c>
      <c r="B750" s="7">
        <v>3250501</v>
      </c>
      <c r="C750" s="7" t="s">
        <v>31</v>
      </c>
      <c r="D750" s="8">
        <v>0</v>
      </c>
    </row>
    <row r="751" spans="1:4">
      <c r="A751" s="71" t="s">
        <v>752</v>
      </c>
      <c r="B751" s="7">
        <v>3250502</v>
      </c>
      <c r="C751" s="7" t="s">
        <v>32</v>
      </c>
      <c r="D751" s="8">
        <v>0</v>
      </c>
    </row>
    <row r="752" spans="1:4">
      <c r="A752" s="71" t="s">
        <v>752</v>
      </c>
      <c r="B752" s="7">
        <v>3250503</v>
      </c>
      <c r="C752" s="7" t="s">
        <v>33</v>
      </c>
      <c r="D752" s="8">
        <v>0</v>
      </c>
    </row>
    <row r="753" spans="1:214" ht="25.5">
      <c r="A753" s="71" t="s">
        <v>752</v>
      </c>
      <c r="B753" s="7">
        <v>3250504</v>
      </c>
      <c r="C753" s="7" t="s">
        <v>34</v>
      </c>
      <c r="D753" s="8">
        <v>0</v>
      </c>
    </row>
    <row r="754" spans="1:214">
      <c r="A754" s="71" t="s">
        <v>752</v>
      </c>
      <c r="B754" s="7">
        <v>3250505</v>
      </c>
      <c r="C754" s="7" t="s">
        <v>35</v>
      </c>
      <c r="D754" s="8">
        <v>0</v>
      </c>
    </row>
    <row r="755" spans="1:214">
      <c r="A755" s="71" t="s">
        <v>752</v>
      </c>
      <c r="B755" s="7">
        <v>3250506</v>
      </c>
      <c r="C755" s="7" t="s">
        <v>36</v>
      </c>
      <c r="D755" s="8">
        <v>0</v>
      </c>
    </row>
    <row r="756" spans="1:214">
      <c r="A756" s="71" t="s">
        <v>752</v>
      </c>
      <c r="B756" s="7">
        <v>3250507</v>
      </c>
      <c r="C756" s="7" t="s">
        <v>37</v>
      </c>
      <c r="D756" s="8">
        <v>0</v>
      </c>
    </row>
    <row r="757" spans="1:214">
      <c r="A757" s="71" t="s">
        <v>752</v>
      </c>
      <c r="B757" s="7">
        <v>3250508</v>
      </c>
      <c r="C757" s="7" t="s">
        <v>38</v>
      </c>
      <c r="D757" s="8">
        <v>0</v>
      </c>
    </row>
    <row r="758" spans="1:214" ht="25.5">
      <c r="A758" s="71" t="s">
        <v>752</v>
      </c>
      <c r="B758" s="7">
        <v>3250509</v>
      </c>
      <c r="C758" s="7" t="s">
        <v>39</v>
      </c>
      <c r="D758" s="8">
        <v>0</v>
      </c>
    </row>
    <row r="759" spans="1:214">
      <c r="A759" s="71" t="s">
        <v>752</v>
      </c>
      <c r="B759" s="7">
        <v>3250510</v>
      </c>
      <c r="C759" s="7" t="s">
        <v>40</v>
      </c>
      <c r="D759" s="8">
        <v>0</v>
      </c>
    </row>
    <row r="760" spans="1:214">
      <c r="A760" s="71" t="s">
        <v>752</v>
      </c>
      <c r="B760" s="7">
        <v>3250511</v>
      </c>
      <c r="C760" s="7" t="s">
        <v>616</v>
      </c>
      <c r="D760" s="8">
        <v>0</v>
      </c>
    </row>
    <row r="761" spans="1:214">
      <c r="A761" s="71" t="s">
        <v>752</v>
      </c>
      <c r="B761" s="7">
        <v>3250430</v>
      </c>
      <c r="C761" s="7" t="s">
        <v>41</v>
      </c>
      <c r="D761" s="8">
        <v>0</v>
      </c>
    </row>
    <row r="762" spans="1:214">
      <c r="A762" s="71" t="s">
        <v>752</v>
      </c>
      <c r="B762" s="7">
        <v>3250431</v>
      </c>
      <c r="C762" s="7" t="s">
        <v>42</v>
      </c>
      <c r="D762" s="8">
        <v>4503</v>
      </c>
    </row>
    <row r="763" spans="1:214">
      <c r="A763" s="71" t="s">
        <v>752</v>
      </c>
      <c r="B763" s="7">
        <v>3250432</v>
      </c>
      <c r="C763" s="7" t="s">
        <v>43</v>
      </c>
      <c r="D763" s="8">
        <v>0</v>
      </c>
    </row>
    <row r="764" spans="1:214">
      <c r="A764" s="71" t="s">
        <v>752</v>
      </c>
      <c r="B764" s="7">
        <v>3250433</v>
      </c>
      <c r="C764" s="7" t="s">
        <v>44</v>
      </c>
      <c r="D764" s="8">
        <v>0</v>
      </c>
    </row>
    <row r="765" spans="1:214">
      <c r="A765" s="71" t="s">
        <v>752</v>
      </c>
      <c r="B765" s="7">
        <v>3250434</v>
      </c>
      <c r="C765" s="7" t="s">
        <v>834</v>
      </c>
      <c r="D765" s="8">
        <v>0</v>
      </c>
    </row>
    <row r="766" spans="1:214">
      <c r="A766" s="71" t="s">
        <v>752</v>
      </c>
      <c r="B766" s="7">
        <v>3250435</v>
      </c>
      <c r="C766" s="7" t="s">
        <v>835</v>
      </c>
      <c r="D766" s="8">
        <v>0</v>
      </c>
    </row>
    <row r="767" spans="1:214">
      <c r="A767" s="71" t="s">
        <v>752</v>
      </c>
      <c r="B767" s="7">
        <v>3250436</v>
      </c>
      <c r="C767" s="7" t="s">
        <v>836</v>
      </c>
      <c r="D767" s="8">
        <v>0</v>
      </c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10"/>
      <c r="BB767" s="10"/>
      <c r="BC767" s="10"/>
      <c r="BD767" s="10"/>
      <c r="BE767" s="10"/>
      <c r="BF767" s="10"/>
      <c r="BG767" s="10"/>
      <c r="BH767" s="10"/>
      <c r="BI767" s="10"/>
      <c r="BJ767" s="10"/>
      <c r="BK767" s="10"/>
      <c r="BL767" s="10"/>
      <c r="BM767" s="10"/>
      <c r="BN767" s="10"/>
      <c r="BO767" s="10"/>
      <c r="BP767" s="10"/>
      <c r="BQ767" s="10"/>
      <c r="BR767" s="10"/>
      <c r="BS767" s="10"/>
      <c r="BT767" s="10"/>
      <c r="BU767" s="10"/>
      <c r="BV767" s="10"/>
      <c r="BW767" s="10"/>
      <c r="BX767" s="10"/>
      <c r="BY767" s="10"/>
      <c r="BZ767" s="10"/>
      <c r="CA767" s="10"/>
      <c r="CB767" s="10"/>
      <c r="CC767" s="10"/>
      <c r="CD767" s="10"/>
      <c r="CE767" s="10"/>
      <c r="CF767" s="10"/>
      <c r="CG767" s="10"/>
      <c r="CH767" s="10"/>
      <c r="CI767" s="10"/>
      <c r="CJ767" s="10"/>
      <c r="CK767" s="10"/>
      <c r="CL767" s="10"/>
      <c r="CM767" s="10"/>
      <c r="CN767" s="10"/>
      <c r="CO767" s="10"/>
      <c r="CP767" s="10"/>
      <c r="CQ767" s="10"/>
      <c r="CR767" s="10"/>
      <c r="CS767" s="10"/>
      <c r="CT767" s="10"/>
      <c r="CU767" s="10"/>
      <c r="CV767" s="10"/>
      <c r="CW767" s="10"/>
      <c r="CX767" s="10"/>
      <c r="CY767" s="10"/>
      <c r="CZ767" s="10"/>
      <c r="DA767" s="10"/>
      <c r="DB767" s="10"/>
      <c r="DC767" s="10"/>
      <c r="DD767" s="10"/>
      <c r="DE767" s="10"/>
      <c r="DF767" s="10"/>
      <c r="DG767" s="10"/>
      <c r="DH767" s="10"/>
      <c r="DI767" s="10"/>
      <c r="DJ767" s="10"/>
      <c r="DK767" s="10"/>
      <c r="DL767" s="10"/>
      <c r="DM767" s="10"/>
      <c r="DN767" s="10"/>
      <c r="DO767" s="10"/>
      <c r="DP767" s="10"/>
      <c r="DQ767" s="10"/>
      <c r="DR767" s="10"/>
      <c r="DS767" s="10"/>
      <c r="DT767" s="10"/>
      <c r="DU767" s="10"/>
      <c r="DV767" s="10"/>
      <c r="DW767" s="10"/>
      <c r="DX767" s="10"/>
      <c r="DY767" s="10"/>
      <c r="DZ767" s="10"/>
      <c r="EA767" s="10"/>
      <c r="EB767" s="10"/>
      <c r="EC767" s="10"/>
      <c r="ED767" s="10"/>
      <c r="EE767" s="10"/>
      <c r="EF767" s="10"/>
      <c r="EG767" s="10"/>
      <c r="EH767" s="10"/>
      <c r="EI767" s="10"/>
      <c r="EJ767" s="10"/>
      <c r="EK767" s="10"/>
      <c r="EL767" s="10"/>
      <c r="EM767" s="10"/>
      <c r="EN767" s="10"/>
      <c r="EO767" s="10"/>
      <c r="EP767" s="10"/>
      <c r="EQ767" s="10"/>
      <c r="ER767" s="10"/>
      <c r="ES767" s="10"/>
      <c r="ET767" s="10"/>
      <c r="EU767" s="10"/>
      <c r="EV767" s="10"/>
      <c r="EW767" s="10"/>
      <c r="EX767" s="10"/>
      <c r="EY767" s="10"/>
      <c r="EZ767" s="10"/>
      <c r="FA767" s="10"/>
      <c r="FB767" s="10"/>
      <c r="FC767" s="10"/>
      <c r="FD767" s="10"/>
      <c r="FE767" s="10"/>
      <c r="FF767" s="10"/>
      <c r="FG767" s="10"/>
      <c r="FH767" s="10"/>
      <c r="FI767" s="10"/>
      <c r="FJ767" s="10"/>
      <c r="FK767" s="10"/>
      <c r="FL767" s="10"/>
      <c r="FM767" s="10"/>
      <c r="FN767" s="10"/>
      <c r="FO767" s="10"/>
      <c r="FP767" s="10"/>
      <c r="FQ767" s="10"/>
      <c r="FR767" s="10"/>
      <c r="FS767" s="10"/>
      <c r="FT767" s="10"/>
      <c r="FU767" s="10"/>
      <c r="FV767" s="10"/>
      <c r="FW767" s="10"/>
      <c r="FX767" s="10"/>
      <c r="FY767" s="10"/>
      <c r="FZ767" s="10"/>
      <c r="GA767" s="10"/>
      <c r="GB767" s="10"/>
      <c r="GC767" s="10"/>
      <c r="GD767" s="10"/>
      <c r="GE767" s="10"/>
      <c r="GF767" s="10"/>
      <c r="GG767" s="10"/>
      <c r="GH767" s="10"/>
      <c r="GI767" s="10"/>
      <c r="GJ767" s="10"/>
      <c r="GK767" s="10"/>
      <c r="GL767" s="10"/>
      <c r="GM767" s="10"/>
      <c r="GN767" s="10"/>
      <c r="GO767" s="10"/>
      <c r="GP767" s="10"/>
      <c r="GQ767" s="10"/>
      <c r="GR767" s="10"/>
      <c r="GS767" s="10"/>
      <c r="GT767" s="10"/>
      <c r="GU767" s="10"/>
      <c r="GV767" s="10"/>
      <c r="GW767" s="10"/>
      <c r="GX767" s="10"/>
      <c r="GY767" s="10"/>
      <c r="GZ767" s="10"/>
      <c r="HA767" s="10"/>
      <c r="HB767" s="10"/>
      <c r="HC767" s="10"/>
      <c r="HD767" s="10"/>
      <c r="HE767" s="10"/>
      <c r="HF767" s="10"/>
    </row>
    <row r="768" spans="1:214">
      <c r="A768" s="71" t="s">
        <v>752</v>
      </c>
      <c r="B768" s="7">
        <v>3250437</v>
      </c>
      <c r="C768" s="7" t="s">
        <v>837</v>
      </c>
      <c r="D768" s="8">
        <v>0</v>
      </c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0"/>
      <c r="AX768" s="10"/>
      <c r="AY768" s="10"/>
      <c r="AZ768" s="10"/>
      <c r="BA768" s="10"/>
      <c r="BB768" s="10"/>
      <c r="BC768" s="10"/>
      <c r="BD768" s="10"/>
      <c r="BE768" s="10"/>
      <c r="BF768" s="10"/>
      <c r="BG768" s="10"/>
      <c r="BH768" s="10"/>
      <c r="BI768" s="10"/>
      <c r="BJ768" s="10"/>
      <c r="BK768" s="10"/>
      <c r="BL768" s="10"/>
      <c r="BM768" s="10"/>
      <c r="BN768" s="10"/>
      <c r="BO768" s="10"/>
      <c r="BP768" s="10"/>
      <c r="BQ768" s="10"/>
      <c r="BR768" s="10"/>
      <c r="BS768" s="10"/>
      <c r="BT768" s="10"/>
      <c r="BU768" s="10"/>
      <c r="BV768" s="10"/>
      <c r="BW768" s="10"/>
      <c r="BX768" s="10"/>
      <c r="BY768" s="10"/>
      <c r="BZ768" s="10"/>
      <c r="CA768" s="10"/>
      <c r="CB768" s="10"/>
      <c r="CC768" s="10"/>
      <c r="CD768" s="10"/>
      <c r="CE768" s="10"/>
      <c r="CF768" s="10"/>
      <c r="CG768" s="10"/>
      <c r="CH768" s="10"/>
      <c r="CI768" s="10"/>
      <c r="CJ768" s="10"/>
      <c r="CK768" s="10"/>
      <c r="CL768" s="10"/>
      <c r="CM768" s="10"/>
      <c r="CN768" s="10"/>
      <c r="CO768" s="10"/>
      <c r="CP768" s="10"/>
      <c r="CQ768" s="10"/>
      <c r="CR768" s="10"/>
      <c r="CS768" s="10"/>
      <c r="CT768" s="10"/>
      <c r="CU768" s="10"/>
      <c r="CV768" s="10"/>
      <c r="CW768" s="10"/>
      <c r="CX768" s="10"/>
      <c r="CY768" s="10"/>
      <c r="CZ768" s="10"/>
      <c r="DA768" s="10"/>
      <c r="DB768" s="10"/>
      <c r="DC768" s="10"/>
      <c r="DD768" s="10"/>
      <c r="DE768" s="10"/>
      <c r="DF768" s="10"/>
      <c r="DG768" s="10"/>
      <c r="DH768" s="10"/>
      <c r="DI768" s="10"/>
      <c r="DJ768" s="10"/>
      <c r="DK768" s="10"/>
      <c r="DL768" s="10"/>
      <c r="DM768" s="10"/>
      <c r="DN768" s="10"/>
      <c r="DO768" s="10"/>
      <c r="DP768" s="10"/>
      <c r="DQ768" s="10"/>
      <c r="DR768" s="10"/>
      <c r="DS768" s="10"/>
      <c r="DT768" s="10"/>
      <c r="DU768" s="10"/>
      <c r="DV768" s="10"/>
      <c r="DW768" s="10"/>
      <c r="DX768" s="10"/>
      <c r="DY768" s="10"/>
      <c r="DZ768" s="10"/>
      <c r="EA768" s="10"/>
      <c r="EB768" s="10"/>
      <c r="EC768" s="10"/>
      <c r="ED768" s="10"/>
      <c r="EE768" s="10"/>
      <c r="EF768" s="10"/>
      <c r="EG768" s="10"/>
      <c r="EH768" s="10"/>
      <c r="EI768" s="10"/>
      <c r="EJ768" s="10"/>
      <c r="EK768" s="10"/>
      <c r="EL768" s="10"/>
      <c r="EM768" s="10"/>
      <c r="EN768" s="10"/>
      <c r="EO768" s="10"/>
      <c r="EP768" s="10"/>
      <c r="EQ768" s="10"/>
      <c r="ER768" s="10"/>
      <c r="ES768" s="10"/>
      <c r="ET768" s="10"/>
      <c r="EU768" s="10"/>
      <c r="EV768" s="10"/>
      <c r="EW768" s="10"/>
      <c r="EX768" s="10"/>
      <c r="EY768" s="10"/>
      <c r="EZ768" s="10"/>
      <c r="FA768" s="10"/>
      <c r="FB768" s="10"/>
      <c r="FC768" s="10"/>
      <c r="FD768" s="10"/>
      <c r="FE768" s="10"/>
      <c r="FF768" s="10"/>
      <c r="FG768" s="10"/>
      <c r="FH768" s="10"/>
      <c r="FI768" s="10"/>
      <c r="FJ768" s="10"/>
      <c r="FK768" s="10"/>
      <c r="FL768" s="10"/>
      <c r="FM768" s="10"/>
      <c r="FN768" s="10"/>
      <c r="FO768" s="10"/>
      <c r="FP768" s="10"/>
      <c r="FQ768" s="10"/>
      <c r="FR768" s="10"/>
      <c r="FS768" s="10"/>
      <c r="FT768" s="10"/>
      <c r="FU768" s="10"/>
      <c r="FV768" s="10"/>
      <c r="FW768" s="10"/>
      <c r="FX768" s="10"/>
      <c r="FY768" s="10"/>
      <c r="FZ768" s="10"/>
      <c r="GA768" s="10"/>
      <c r="GB768" s="10"/>
      <c r="GC768" s="10"/>
      <c r="GD768" s="10"/>
      <c r="GE768" s="10"/>
      <c r="GF768" s="10"/>
      <c r="GG768" s="10"/>
      <c r="GH768" s="10"/>
      <c r="GI768" s="10"/>
      <c r="GJ768" s="10"/>
      <c r="GK768" s="10"/>
      <c r="GL768" s="10"/>
      <c r="GM768" s="10"/>
      <c r="GN768" s="10"/>
      <c r="GO768" s="10"/>
      <c r="GP768" s="10"/>
      <c r="GQ768" s="10"/>
      <c r="GR768" s="10"/>
      <c r="GS768" s="10"/>
      <c r="GT768" s="10"/>
      <c r="GU768" s="10"/>
      <c r="GV768" s="10"/>
      <c r="GW768" s="10"/>
      <c r="GX768" s="10"/>
      <c r="GY768" s="10"/>
      <c r="GZ768" s="10"/>
      <c r="HA768" s="10"/>
      <c r="HB768" s="10"/>
      <c r="HC768" s="10"/>
      <c r="HD768" s="10"/>
      <c r="HE768" s="10"/>
      <c r="HF768" s="10"/>
    </row>
    <row r="769" spans="1:214">
      <c r="A769" s="71" t="s">
        <v>752</v>
      </c>
      <c r="B769" s="7">
        <v>3250438</v>
      </c>
      <c r="C769" s="7" t="s">
        <v>838</v>
      </c>
      <c r="D769" s="8">
        <v>289729</v>
      </c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0"/>
      <c r="AX769" s="10"/>
      <c r="AY769" s="10"/>
      <c r="AZ769" s="10"/>
      <c r="BA769" s="10"/>
      <c r="BB769" s="10"/>
      <c r="BC769" s="10"/>
      <c r="BD769" s="10"/>
      <c r="BE769" s="10"/>
      <c r="BF769" s="10"/>
      <c r="BG769" s="10"/>
      <c r="BH769" s="10"/>
      <c r="BI769" s="10"/>
      <c r="BJ769" s="10"/>
      <c r="BK769" s="10"/>
      <c r="BL769" s="10"/>
      <c r="BM769" s="10"/>
      <c r="BN769" s="10"/>
      <c r="BO769" s="10"/>
      <c r="BP769" s="10"/>
      <c r="BQ769" s="10"/>
      <c r="BR769" s="10"/>
      <c r="BS769" s="10"/>
      <c r="BT769" s="10"/>
      <c r="BU769" s="10"/>
      <c r="BV769" s="10"/>
      <c r="BW769" s="10"/>
      <c r="BX769" s="10"/>
      <c r="BY769" s="10"/>
      <c r="BZ769" s="10"/>
      <c r="CA769" s="10"/>
      <c r="CB769" s="10"/>
      <c r="CC769" s="10"/>
      <c r="CD769" s="10"/>
      <c r="CE769" s="10"/>
      <c r="CF769" s="10"/>
      <c r="CG769" s="10"/>
      <c r="CH769" s="10"/>
      <c r="CI769" s="10"/>
      <c r="CJ769" s="10"/>
      <c r="CK769" s="10"/>
      <c r="CL769" s="10"/>
      <c r="CM769" s="10"/>
      <c r="CN769" s="10"/>
      <c r="CO769" s="10"/>
      <c r="CP769" s="10"/>
      <c r="CQ769" s="10"/>
      <c r="CR769" s="10"/>
      <c r="CS769" s="10"/>
      <c r="CT769" s="10"/>
      <c r="CU769" s="10"/>
      <c r="CV769" s="10"/>
      <c r="CW769" s="10"/>
      <c r="CX769" s="10"/>
      <c r="CY769" s="10"/>
      <c r="CZ769" s="10"/>
      <c r="DA769" s="10"/>
      <c r="DB769" s="10"/>
      <c r="DC769" s="10"/>
      <c r="DD769" s="10"/>
      <c r="DE769" s="10"/>
      <c r="DF769" s="10"/>
      <c r="DG769" s="10"/>
      <c r="DH769" s="10"/>
      <c r="DI769" s="10"/>
      <c r="DJ769" s="10"/>
      <c r="DK769" s="10"/>
      <c r="DL769" s="10"/>
      <c r="DM769" s="10"/>
      <c r="DN769" s="10"/>
      <c r="DO769" s="10"/>
      <c r="DP769" s="10"/>
      <c r="DQ769" s="10"/>
      <c r="DR769" s="10"/>
      <c r="DS769" s="10"/>
      <c r="DT769" s="10"/>
      <c r="DU769" s="10"/>
      <c r="DV769" s="10"/>
      <c r="DW769" s="10"/>
      <c r="DX769" s="10"/>
      <c r="DY769" s="10"/>
      <c r="DZ769" s="10"/>
      <c r="EA769" s="10"/>
      <c r="EB769" s="10"/>
      <c r="EC769" s="10"/>
      <c r="ED769" s="10"/>
      <c r="EE769" s="10"/>
      <c r="EF769" s="10"/>
      <c r="EG769" s="10"/>
      <c r="EH769" s="10"/>
      <c r="EI769" s="10"/>
      <c r="EJ769" s="10"/>
      <c r="EK769" s="10"/>
      <c r="EL769" s="10"/>
      <c r="EM769" s="10"/>
      <c r="EN769" s="10"/>
      <c r="EO769" s="10"/>
      <c r="EP769" s="10"/>
      <c r="EQ769" s="10"/>
      <c r="ER769" s="10"/>
      <c r="ES769" s="10"/>
      <c r="ET769" s="10"/>
      <c r="EU769" s="10"/>
      <c r="EV769" s="10"/>
      <c r="EW769" s="10"/>
      <c r="EX769" s="10"/>
      <c r="EY769" s="10"/>
      <c r="EZ769" s="10"/>
      <c r="FA769" s="10"/>
      <c r="FB769" s="10"/>
      <c r="FC769" s="10"/>
      <c r="FD769" s="10"/>
      <c r="FE769" s="10"/>
      <c r="FF769" s="10"/>
      <c r="FG769" s="10"/>
      <c r="FH769" s="10"/>
      <c r="FI769" s="10"/>
      <c r="FJ769" s="10"/>
      <c r="FK769" s="10"/>
      <c r="FL769" s="10"/>
      <c r="FM769" s="10"/>
      <c r="FN769" s="10"/>
      <c r="FO769" s="10"/>
      <c r="FP769" s="10"/>
      <c r="FQ769" s="10"/>
      <c r="FR769" s="10"/>
      <c r="FS769" s="10"/>
      <c r="FT769" s="10"/>
      <c r="FU769" s="10"/>
      <c r="FV769" s="10"/>
      <c r="FW769" s="10"/>
      <c r="FX769" s="10"/>
      <c r="FY769" s="10"/>
      <c r="FZ769" s="10"/>
      <c r="GA769" s="10"/>
      <c r="GB769" s="10"/>
      <c r="GC769" s="10"/>
      <c r="GD769" s="10"/>
      <c r="GE769" s="10"/>
      <c r="GF769" s="10"/>
      <c r="GG769" s="10"/>
      <c r="GH769" s="10"/>
      <c r="GI769" s="10"/>
      <c r="GJ769" s="10"/>
      <c r="GK769" s="10"/>
      <c r="GL769" s="10"/>
      <c r="GM769" s="10"/>
      <c r="GN769" s="10"/>
      <c r="GO769" s="10"/>
      <c r="GP769" s="10"/>
      <c r="GQ769" s="10"/>
      <c r="GR769" s="10"/>
      <c r="GS769" s="10"/>
      <c r="GT769" s="10"/>
      <c r="GU769" s="10"/>
      <c r="GV769" s="10"/>
      <c r="GW769" s="10"/>
      <c r="GX769" s="10"/>
      <c r="GY769" s="10"/>
      <c r="GZ769" s="10"/>
      <c r="HA769" s="10"/>
      <c r="HB769" s="10"/>
      <c r="HC769" s="10"/>
      <c r="HD769" s="10"/>
      <c r="HE769" s="10"/>
      <c r="HF769" s="10"/>
    </row>
    <row r="770" spans="1:214">
      <c r="A770" s="71" t="s">
        <v>752</v>
      </c>
      <c r="B770" s="7">
        <v>3250439</v>
      </c>
      <c r="C770" s="7" t="s">
        <v>839</v>
      </c>
      <c r="D770" s="8">
        <v>0</v>
      </c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0"/>
      <c r="AX770" s="10"/>
      <c r="AY770" s="10"/>
      <c r="AZ770" s="10"/>
      <c r="BA770" s="10"/>
      <c r="BB770" s="10"/>
      <c r="BC770" s="10"/>
      <c r="BD770" s="10"/>
      <c r="BE770" s="10"/>
      <c r="BF770" s="10"/>
      <c r="BG770" s="10"/>
      <c r="BH770" s="10"/>
      <c r="BI770" s="10"/>
      <c r="BJ770" s="10"/>
      <c r="BK770" s="10"/>
      <c r="BL770" s="10"/>
      <c r="BM770" s="10"/>
      <c r="BN770" s="10"/>
      <c r="BO770" s="10"/>
      <c r="BP770" s="10"/>
      <c r="BQ770" s="10"/>
      <c r="BR770" s="10"/>
      <c r="BS770" s="10"/>
      <c r="BT770" s="10"/>
      <c r="BU770" s="10"/>
      <c r="BV770" s="10"/>
      <c r="BW770" s="10"/>
      <c r="BX770" s="10"/>
      <c r="BY770" s="10"/>
      <c r="BZ770" s="10"/>
      <c r="CA770" s="10"/>
      <c r="CB770" s="10"/>
      <c r="CC770" s="10"/>
      <c r="CD770" s="10"/>
      <c r="CE770" s="10"/>
      <c r="CF770" s="10"/>
      <c r="CG770" s="10"/>
      <c r="CH770" s="10"/>
      <c r="CI770" s="10"/>
      <c r="CJ770" s="10"/>
      <c r="CK770" s="10"/>
      <c r="CL770" s="10"/>
      <c r="CM770" s="10"/>
      <c r="CN770" s="10"/>
      <c r="CO770" s="10"/>
      <c r="CP770" s="10"/>
      <c r="CQ770" s="10"/>
      <c r="CR770" s="10"/>
      <c r="CS770" s="10"/>
      <c r="CT770" s="10"/>
      <c r="CU770" s="10"/>
      <c r="CV770" s="10"/>
      <c r="CW770" s="10"/>
      <c r="CX770" s="10"/>
      <c r="CY770" s="10"/>
      <c r="CZ770" s="10"/>
      <c r="DA770" s="10"/>
      <c r="DB770" s="10"/>
      <c r="DC770" s="10"/>
      <c r="DD770" s="10"/>
      <c r="DE770" s="10"/>
      <c r="DF770" s="10"/>
      <c r="DG770" s="10"/>
      <c r="DH770" s="10"/>
      <c r="DI770" s="10"/>
      <c r="DJ770" s="10"/>
      <c r="DK770" s="10"/>
      <c r="DL770" s="10"/>
      <c r="DM770" s="10"/>
      <c r="DN770" s="10"/>
      <c r="DO770" s="10"/>
      <c r="DP770" s="10"/>
      <c r="DQ770" s="10"/>
      <c r="DR770" s="10"/>
      <c r="DS770" s="10"/>
      <c r="DT770" s="10"/>
      <c r="DU770" s="10"/>
      <c r="DV770" s="10"/>
      <c r="DW770" s="10"/>
      <c r="DX770" s="10"/>
      <c r="DY770" s="10"/>
      <c r="DZ770" s="10"/>
      <c r="EA770" s="10"/>
      <c r="EB770" s="10"/>
      <c r="EC770" s="10"/>
      <c r="ED770" s="10"/>
      <c r="EE770" s="10"/>
      <c r="EF770" s="10"/>
      <c r="EG770" s="10"/>
      <c r="EH770" s="10"/>
      <c r="EI770" s="10"/>
      <c r="EJ770" s="10"/>
      <c r="EK770" s="10"/>
      <c r="EL770" s="10"/>
      <c r="EM770" s="10"/>
      <c r="EN770" s="10"/>
      <c r="EO770" s="10"/>
      <c r="EP770" s="10"/>
      <c r="EQ770" s="10"/>
      <c r="ER770" s="10"/>
      <c r="ES770" s="10"/>
      <c r="ET770" s="10"/>
      <c r="EU770" s="10"/>
      <c r="EV770" s="10"/>
      <c r="EW770" s="10"/>
      <c r="EX770" s="10"/>
      <c r="EY770" s="10"/>
      <c r="EZ770" s="10"/>
      <c r="FA770" s="10"/>
      <c r="FB770" s="10"/>
      <c r="FC770" s="10"/>
      <c r="FD770" s="10"/>
      <c r="FE770" s="10"/>
      <c r="FF770" s="10"/>
      <c r="FG770" s="10"/>
      <c r="FH770" s="10"/>
      <c r="FI770" s="10"/>
      <c r="FJ770" s="10"/>
      <c r="FK770" s="10"/>
      <c r="FL770" s="10"/>
      <c r="FM770" s="10"/>
      <c r="FN770" s="10"/>
      <c r="FO770" s="10"/>
      <c r="FP770" s="10"/>
      <c r="FQ770" s="10"/>
      <c r="FR770" s="10"/>
      <c r="FS770" s="10"/>
      <c r="FT770" s="10"/>
      <c r="FU770" s="10"/>
      <c r="FV770" s="10"/>
      <c r="FW770" s="10"/>
      <c r="FX770" s="10"/>
      <c r="FY770" s="10"/>
      <c r="FZ770" s="10"/>
      <c r="GA770" s="10"/>
      <c r="GB770" s="10"/>
      <c r="GC770" s="10"/>
      <c r="GD770" s="10"/>
      <c r="GE770" s="10"/>
      <c r="GF770" s="10"/>
      <c r="GG770" s="10"/>
      <c r="GH770" s="10"/>
      <c r="GI770" s="10"/>
      <c r="GJ770" s="10"/>
      <c r="GK770" s="10"/>
      <c r="GL770" s="10"/>
      <c r="GM770" s="10"/>
      <c r="GN770" s="10"/>
      <c r="GO770" s="10"/>
      <c r="GP770" s="10"/>
      <c r="GQ770" s="10"/>
      <c r="GR770" s="10"/>
      <c r="GS770" s="10"/>
      <c r="GT770" s="10"/>
      <c r="GU770" s="10"/>
      <c r="GV770" s="10"/>
      <c r="GW770" s="10"/>
      <c r="GX770" s="10"/>
      <c r="GY770" s="10"/>
      <c r="GZ770" s="10"/>
      <c r="HA770" s="10"/>
      <c r="HB770" s="10"/>
      <c r="HC770" s="10"/>
      <c r="HD770" s="10"/>
      <c r="HE770" s="10"/>
      <c r="HF770" s="10"/>
    </row>
    <row r="771" spans="1:214">
      <c r="A771" s="71" t="s">
        <v>752</v>
      </c>
      <c r="B771" s="7">
        <v>3250440</v>
      </c>
      <c r="C771" s="7" t="s">
        <v>840</v>
      </c>
      <c r="D771" s="8">
        <v>0</v>
      </c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0"/>
      <c r="AX771" s="10"/>
      <c r="AY771" s="10"/>
      <c r="AZ771" s="10"/>
      <c r="BA771" s="10"/>
      <c r="BB771" s="10"/>
      <c r="BC771" s="10"/>
      <c r="BD771" s="10"/>
      <c r="BE771" s="10"/>
      <c r="BF771" s="10"/>
      <c r="BG771" s="10"/>
      <c r="BH771" s="10"/>
      <c r="BI771" s="10"/>
      <c r="BJ771" s="10"/>
      <c r="BK771" s="10"/>
      <c r="BL771" s="10"/>
      <c r="BM771" s="10"/>
      <c r="BN771" s="10"/>
      <c r="BO771" s="10"/>
      <c r="BP771" s="10"/>
      <c r="BQ771" s="10"/>
      <c r="BR771" s="10"/>
      <c r="BS771" s="10"/>
      <c r="BT771" s="10"/>
      <c r="BU771" s="10"/>
      <c r="BV771" s="10"/>
      <c r="BW771" s="10"/>
      <c r="BX771" s="10"/>
      <c r="BY771" s="10"/>
      <c r="BZ771" s="10"/>
      <c r="CA771" s="10"/>
      <c r="CB771" s="10"/>
      <c r="CC771" s="10"/>
      <c r="CD771" s="10"/>
      <c r="CE771" s="10"/>
      <c r="CF771" s="10"/>
      <c r="CG771" s="10"/>
      <c r="CH771" s="10"/>
      <c r="CI771" s="10"/>
      <c r="CJ771" s="10"/>
      <c r="CK771" s="10"/>
      <c r="CL771" s="10"/>
      <c r="CM771" s="10"/>
      <c r="CN771" s="10"/>
      <c r="CO771" s="10"/>
      <c r="CP771" s="10"/>
      <c r="CQ771" s="10"/>
      <c r="CR771" s="10"/>
      <c r="CS771" s="10"/>
      <c r="CT771" s="10"/>
      <c r="CU771" s="10"/>
      <c r="CV771" s="10"/>
      <c r="CW771" s="10"/>
      <c r="CX771" s="10"/>
      <c r="CY771" s="10"/>
      <c r="CZ771" s="10"/>
      <c r="DA771" s="10"/>
      <c r="DB771" s="10"/>
      <c r="DC771" s="10"/>
      <c r="DD771" s="10"/>
      <c r="DE771" s="10"/>
      <c r="DF771" s="10"/>
      <c r="DG771" s="10"/>
      <c r="DH771" s="10"/>
      <c r="DI771" s="10"/>
      <c r="DJ771" s="10"/>
      <c r="DK771" s="10"/>
      <c r="DL771" s="10"/>
      <c r="DM771" s="10"/>
      <c r="DN771" s="10"/>
      <c r="DO771" s="10"/>
      <c r="DP771" s="10"/>
      <c r="DQ771" s="10"/>
      <c r="DR771" s="10"/>
      <c r="DS771" s="10"/>
      <c r="DT771" s="10"/>
      <c r="DU771" s="10"/>
      <c r="DV771" s="10"/>
      <c r="DW771" s="10"/>
      <c r="DX771" s="10"/>
      <c r="DY771" s="10"/>
      <c r="DZ771" s="10"/>
      <c r="EA771" s="10"/>
      <c r="EB771" s="10"/>
      <c r="EC771" s="10"/>
      <c r="ED771" s="10"/>
      <c r="EE771" s="10"/>
      <c r="EF771" s="10"/>
      <c r="EG771" s="10"/>
      <c r="EH771" s="10"/>
      <c r="EI771" s="10"/>
      <c r="EJ771" s="10"/>
      <c r="EK771" s="10"/>
      <c r="EL771" s="10"/>
      <c r="EM771" s="10"/>
      <c r="EN771" s="10"/>
      <c r="EO771" s="10"/>
      <c r="EP771" s="10"/>
      <c r="EQ771" s="10"/>
      <c r="ER771" s="10"/>
      <c r="ES771" s="10"/>
      <c r="ET771" s="10"/>
      <c r="EU771" s="10"/>
      <c r="EV771" s="10"/>
      <c r="EW771" s="10"/>
      <c r="EX771" s="10"/>
      <c r="EY771" s="10"/>
      <c r="EZ771" s="10"/>
      <c r="FA771" s="10"/>
      <c r="FB771" s="10"/>
      <c r="FC771" s="10"/>
      <c r="FD771" s="10"/>
      <c r="FE771" s="10"/>
      <c r="FF771" s="10"/>
      <c r="FG771" s="10"/>
      <c r="FH771" s="10"/>
      <c r="FI771" s="10"/>
      <c r="FJ771" s="10"/>
      <c r="FK771" s="10"/>
      <c r="FL771" s="10"/>
      <c r="FM771" s="10"/>
      <c r="FN771" s="10"/>
      <c r="FO771" s="10"/>
      <c r="FP771" s="10"/>
      <c r="FQ771" s="10"/>
      <c r="FR771" s="10"/>
      <c r="FS771" s="10"/>
      <c r="FT771" s="10"/>
      <c r="FU771" s="10"/>
      <c r="FV771" s="10"/>
      <c r="FW771" s="10"/>
      <c r="FX771" s="10"/>
      <c r="FY771" s="10"/>
      <c r="FZ771" s="10"/>
      <c r="GA771" s="10"/>
      <c r="GB771" s="10"/>
      <c r="GC771" s="10"/>
      <c r="GD771" s="10"/>
      <c r="GE771" s="10"/>
      <c r="GF771" s="10"/>
      <c r="GG771" s="10"/>
      <c r="GH771" s="10"/>
      <c r="GI771" s="10"/>
      <c r="GJ771" s="10"/>
      <c r="GK771" s="10"/>
      <c r="GL771" s="10"/>
      <c r="GM771" s="10"/>
      <c r="GN771" s="10"/>
      <c r="GO771" s="10"/>
      <c r="GP771" s="10"/>
      <c r="GQ771" s="10"/>
      <c r="GR771" s="10"/>
      <c r="GS771" s="10"/>
      <c r="GT771" s="10"/>
      <c r="GU771" s="10"/>
      <c r="GV771" s="10"/>
      <c r="GW771" s="10"/>
      <c r="GX771" s="10"/>
      <c r="GY771" s="10"/>
      <c r="GZ771" s="10"/>
      <c r="HA771" s="10"/>
      <c r="HB771" s="10"/>
      <c r="HC771" s="10"/>
      <c r="HD771" s="10"/>
      <c r="HE771" s="10"/>
      <c r="HF771" s="10"/>
    </row>
    <row r="772" spans="1:214">
      <c r="A772" s="71" t="s">
        <v>752</v>
      </c>
      <c r="B772" s="7">
        <v>3250441</v>
      </c>
      <c r="C772" s="7" t="s">
        <v>841</v>
      </c>
      <c r="D772" s="8">
        <v>0</v>
      </c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0"/>
      <c r="AX772" s="10"/>
      <c r="AY772" s="10"/>
      <c r="AZ772" s="10"/>
      <c r="BA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  <c r="BM772" s="10"/>
      <c r="BN772" s="10"/>
      <c r="BO772" s="10"/>
      <c r="BP772" s="10"/>
      <c r="BQ772" s="10"/>
      <c r="BR772" s="10"/>
      <c r="BS772" s="10"/>
      <c r="BT772" s="10"/>
      <c r="BU772" s="10"/>
      <c r="BV772" s="10"/>
      <c r="BW772" s="10"/>
      <c r="BX772" s="10"/>
      <c r="BY772" s="10"/>
      <c r="BZ772" s="10"/>
      <c r="CA772" s="10"/>
      <c r="CB772" s="10"/>
      <c r="CC772" s="10"/>
      <c r="CD772" s="10"/>
      <c r="CE772" s="10"/>
      <c r="CF772" s="10"/>
      <c r="CG772" s="10"/>
      <c r="CH772" s="10"/>
      <c r="CI772" s="10"/>
      <c r="CJ772" s="10"/>
      <c r="CK772" s="10"/>
      <c r="CL772" s="10"/>
      <c r="CM772" s="10"/>
      <c r="CN772" s="10"/>
      <c r="CO772" s="10"/>
      <c r="CP772" s="10"/>
      <c r="CQ772" s="10"/>
      <c r="CR772" s="10"/>
      <c r="CS772" s="10"/>
      <c r="CT772" s="10"/>
      <c r="CU772" s="10"/>
      <c r="CV772" s="10"/>
      <c r="CW772" s="10"/>
      <c r="CX772" s="10"/>
      <c r="CY772" s="10"/>
      <c r="CZ772" s="10"/>
      <c r="DA772" s="10"/>
      <c r="DB772" s="10"/>
      <c r="DC772" s="10"/>
      <c r="DD772" s="10"/>
      <c r="DE772" s="10"/>
      <c r="DF772" s="10"/>
      <c r="DG772" s="10"/>
      <c r="DH772" s="10"/>
      <c r="DI772" s="10"/>
      <c r="DJ772" s="10"/>
      <c r="DK772" s="10"/>
      <c r="DL772" s="10"/>
      <c r="DM772" s="10"/>
      <c r="DN772" s="10"/>
      <c r="DO772" s="10"/>
      <c r="DP772" s="10"/>
      <c r="DQ772" s="10"/>
      <c r="DR772" s="10"/>
      <c r="DS772" s="10"/>
      <c r="DT772" s="10"/>
      <c r="DU772" s="10"/>
      <c r="DV772" s="10"/>
      <c r="DW772" s="10"/>
      <c r="DX772" s="10"/>
      <c r="DY772" s="10"/>
      <c r="DZ772" s="10"/>
      <c r="EA772" s="10"/>
      <c r="EB772" s="10"/>
      <c r="EC772" s="10"/>
      <c r="ED772" s="10"/>
      <c r="EE772" s="10"/>
      <c r="EF772" s="10"/>
      <c r="EG772" s="10"/>
      <c r="EH772" s="10"/>
      <c r="EI772" s="10"/>
      <c r="EJ772" s="10"/>
      <c r="EK772" s="10"/>
      <c r="EL772" s="10"/>
      <c r="EM772" s="10"/>
      <c r="EN772" s="10"/>
      <c r="EO772" s="10"/>
      <c r="EP772" s="10"/>
      <c r="EQ772" s="10"/>
      <c r="ER772" s="10"/>
      <c r="ES772" s="10"/>
      <c r="ET772" s="10"/>
      <c r="EU772" s="10"/>
      <c r="EV772" s="10"/>
      <c r="EW772" s="10"/>
      <c r="EX772" s="10"/>
      <c r="EY772" s="10"/>
      <c r="EZ772" s="10"/>
      <c r="FA772" s="10"/>
      <c r="FB772" s="10"/>
      <c r="FC772" s="10"/>
      <c r="FD772" s="10"/>
      <c r="FE772" s="10"/>
      <c r="FF772" s="10"/>
      <c r="FG772" s="10"/>
      <c r="FH772" s="10"/>
      <c r="FI772" s="10"/>
      <c r="FJ772" s="10"/>
      <c r="FK772" s="10"/>
      <c r="FL772" s="10"/>
      <c r="FM772" s="10"/>
      <c r="FN772" s="10"/>
      <c r="FO772" s="10"/>
      <c r="FP772" s="10"/>
      <c r="FQ772" s="10"/>
      <c r="FR772" s="10"/>
      <c r="FS772" s="10"/>
      <c r="FT772" s="10"/>
      <c r="FU772" s="10"/>
      <c r="FV772" s="10"/>
      <c r="FW772" s="10"/>
      <c r="FX772" s="10"/>
      <c r="FY772" s="10"/>
      <c r="FZ772" s="10"/>
      <c r="GA772" s="10"/>
      <c r="GB772" s="10"/>
      <c r="GC772" s="10"/>
      <c r="GD772" s="10"/>
      <c r="GE772" s="10"/>
      <c r="GF772" s="10"/>
      <c r="GG772" s="10"/>
      <c r="GH772" s="10"/>
      <c r="GI772" s="10"/>
      <c r="GJ772" s="10"/>
      <c r="GK772" s="10"/>
      <c r="GL772" s="10"/>
      <c r="GM772" s="10"/>
      <c r="GN772" s="10"/>
      <c r="GO772" s="10"/>
      <c r="GP772" s="10"/>
      <c r="GQ772" s="10"/>
      <c r="GR772" s="10"/>
      <c r="GS772" s="10"/>
      <c r="GT772" s="10"/>
      <c r="GU772" s="10"/>
      <c r="GV772" s="10"/>
      <c r="GW772" s="10"/>
      <c r="GX772" s="10"/>
      <c r="GY772" s="10"/>
      <c r="GZ772" s="10"/>
      <c r="HA772" s="10"/>
      <c r="HB772" s="10"/>
      <c r="HC772" s="10"/>
      <c r="HD772" s="10"/>
      <c r="HE772" s="10"/>
      <c r="HF772" s="10"/>
    </row>
    <row r="773" spans="1:214">
      <c r="A773" s="4">
        <v>49</v>
      </c>
      <c r="B773" s="5" t="s">
        <v>842</v>
      </c>
      <c r="C773" s="4" t="s">
        <v>843</v>
      </c>
      <c r="D773" s="6">
        <f>D774</f>
        <v>858</v>
      </c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10"/>
      <c r="BB773" s="10"/>
      <c r="BC773" s="10"/>
      <c r="BD773" s="10"/>
      <c r="BE773" s="10"/>
      <c r="BF773" s="10"/>
      <c r="BG773" s="10"/>
      <c r="BH773" s="10"/>
      <c r="BI773" s="10"/>
      <c r="BJ773" s="10"/>
      <c r="BK773" s="10"/>
      <c r="BL773" s="10"/>
      <c r="BM773" s="10"/>
      <c r="BN773" s="10"/>
      <c r="BO773" s="10"/>
      <c r="BP773" s="10"/>
      <c r="BQ773" s="10"/>
      <c r="BR773" s="10"/>
      <c r="BS773" s="10"/>
      <c r="BT773" s="10"/>
      <c r="BU773" s="10"/>
      <c r="BV773" s="10"/>
      <c r="BW773" s="10"/>
      <c r="BX773" s="10"/>
      <c r="BY773" s="10"/>
      <c r="BZ773" s="10"/>
      <c r="CA773" s="10"/>
      <c r="CB773" s="10"/>
      <c r="CC773" s="10"/>
      <c r="CD773" s="10"/>
      <c r="CE773" s="10"/>
      <c r="CF773" s="10"/>
      <c r="CG773" s="10"/>
      <c r="CH773" s="10"/>
      <c r="CI773" s="10"/>
      <c r="CJ773" s="10"/>
      <c r="CK773" s="10"/>
      <c r="CL773" s="10"/>
      <c r="CM773" s="10"/>
      <c r="CN773" s="10"/>
      <c r="CO773" s="10"/>
      <c r="CP773" s="10"/>
      <c r="CQ773" s="10"/>
      <c r="CR773" s="10"/>
      <c r="CS773" s="10"/>
      <c r="CT773" s="10"/>
      <c r="CU773" s="10"/>
      <c r="CV773" s="10"/>
      <c r="CW773" s="10"/>
      <c r="CX773" s="10"/>
      <c r="CY773" s="10"/>
      <c r="CZ773" s="10"/>
      <c r="DA773" s="10"/>
      <c r="DB773" s="10"/>
      <c r="DC773" s="10"/>
      <c r="DD773" s="10"/>
      <c r="DE773" s="10"/>
      <c r="DF773" s="10"/>
      <c r="DG773" s="10"/>
      <c r="DH773" s="10"/>
      <c r="DI773" s="10"/>
      <c r="DJ773" s="10"/>
      <c r="DK773" s="10"/>
      <c r="DL773" s="10"/>
      <c r="DM773" s="10"/>
      <c r="DN773" s="10"/>
      <c r="DO773" s="10"/>
      <c r="DP773" s="10"/>
      <c r="DQ773" s="10"/>
      <c r="DR773" s="10"/>
      <c r="DS773" s="10"/>
      <c r="DT773" s="10"/>
      <c r="DU773" s="10"/>
      <c r="DV773" s="10"/>
      <c r="DW773" s="10"/>
      <c r="DX773" s="10"/>
      <c r="DY773" s="10"/>
      <c r="DZ773" s="10"/>
      <c r="EA773" s="10"/>
      <c r="EB773" s="10"/>
      <c r="EC773" s="10"/>
      <c r="ED773" s="10"/>
      <c r="EE773" s="10"/>
      <c r="EF773" s="10"/>
      <c r="EG773" s="10"/>
      <c r="EH773" s="10"/>
      <c r="EI773" s="10"/>
      <c r="EJ773" s="10"/>
      <c r="EK773" s="10"/>
      <c r="EL773" s="10"/>
      <c r="EM773" s="10"/>
      <c r="EN773" s="10"/>
      <c r="EO773" s="10"/>
      <c r="EP773" s="10"/>
      <c r="EQ773" s="10"/>
      <c r="ER773" s="10"/>
      <c r="ES773" s="10"/>
      <c r="ET773" s="10"/>
      <c r="EU773" s="10"/>
      <c r="EV773" s="10"/>
      <c r="EW773" s="10"/>
      <c r="EX773" s="10"/>
      <c r="EY773" s="10"/>
      <c r="EZ773" s="10"/>
      <c r="FA773" s="10"/>
      <c r="FB773" s="10"/>
      <c r="FC773" s="10"/>
      <c r="FD773" s="10"/>
      <c r="FE773" s="10"/>
      <c r="FF773" s="10"/>
      <c r="FG773" s="10"/>
      <c r="FH773" s="10"/>
      <c r="FI773" s="10"/>
      <c r="FJ773" s="10"/>
      <c r="FK773" s="10"/>
      <c r="FL773" s="10"/>
      <c r="FM773" s="10"/>
      <c r="FN773" s="10"/>
      <c r="FO773" s="10"/>
      <c r="FP773" s="10"/>
      <c r="FQ773" s="10"/>
      <c r="FR773" s="10"/>
      <c r="FS773" s="10"/>
      <c r="FT773" s="10"/>
      <c r="FU773" s="10"/>
      <c r="FV773" s="10"/>
      <c r="FW773" s="10"/>
      <c r="FX773" s="10"/>
      <c r="FY773" s="10"/>
      <c r="FZ773" s="10"/>
      <c r="GA773" s="10"/>
      <c r="GB773" s="10"/>
      <c r="GC773" s="10"/>
      <c r="GD773" s="10"/>
      <c r="GE773" s="10"/>
      <c r="GF773" s="10"/>
      <c r="GG773" s="10"/>
      <c r="GH773" s="10"/>
      <c r="GI773" s="10"/>
      <c r="GJ773" s="10"/>
      <c r="GK773" s="10"/>
      <c r="GL773" s="10"/>
      <c r="GM773" s="10"/>
      <c r="GN773" s="10"/>
      <c r="GO773" s="10"/>
      <c r="GP773" s="10"/>
      <c r="GQ773" s="10"/>
      <c r="GR773" s="10"/>
      <c r="GS773" s="10"/>
      <c r="GT773" s="10"/>
      <c r="GU773" s="10"/>
      <c r="GV773" s="10"/>
      <c r="GW773" s="10"/>
      <c r="GX773" s="10"/>
      <c r="GY773" s="10"/>
      <c r="GZ773" s="10"/>
      <c r="HA773" s="10"/>
      <c r="HB773" s="10"/>
      <c r="HC773" s="10"/>
      <c r="HD773" s="10"/>
      <c r="HE773" s="10"/>
      <c r="HF773" s="10"/>
    </row>
    <row r="774" spans="1:214" ht="25.5">
      <c r="A774" s="71" t="s">
        <v>752</v>
      </c>
      <c r="B774" s="7">
        <v>3250419</v>
      </c>
      <c r="C774" s="7" t="s">
        <v>844</v>
      </c>
      <c r="D774" s="8">
        <v>858</v>
      </c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0"/>
      <c r="AX774" s="10"/>
      <c r="AY774" s="10"/>
      <c r="AZ774" s="10"/>
      <c r="BA774" s="10"/>
      <c r="BB774" s="10"/>
      <c r="BC774" s="10"/>
      <c r="BD774" s="10"/>
      <c r="BE774" s="10"/>
      <c r="BF774" s="10"/>
      <c r="BG774" s="10"/>
      <c r="BH774" s="10"/>
      <c r="BI774" s="10"/>
      <c r="BJ774" s="10"/>
      <c r="BK774" s="10"/>
      <c r="BL774" s="10"/>
      <c r="BM774" s="10"/>
      <c r="BN774" s="10"/>
      <c r="BO774" s="10"/>
      <c r="BP774" s="10"/>
      <c r="BQ774" s="10"/>
      <c r="BR774" s="10"/>
      <c r="BS774" s="10"/>
      <c r="BT774" s="10"/>
      <c r="BU774" s="10"/>
      <c r="BV774" s="10"/>
      <c r="BW774" s="10"/>
      <c r="BX774" s="10"/>
      <c r="BY774" s="10"/>
      <c r="BZ774" s="10"/>
      <c r="CA774" s="10"/>
      <c r="CB774" s="10"/>
      <c r="CC774" s="10"/>
      <c r="CD774" s="10"/>
      <c r="CE774" s="10"/>
      <c r="CF774" s="10"/>
      <c r="CG774" s="10"/>
      <c r="CH774" s="10"/>
      <c r="CI774" s="10"/>
      <c r="CJ774" s="10"/>
      <c r="CK774" s="10"/>
      <c r="CL774" s="10"/>
      <c r="CM774" s="10"/>
      <c r="CN774" s="10"/>
      <c r="CO774" s="10"/>
      <c r="CP774" s="10"/>
      <c r="CQ774" s="10"/>
      <c r="CR774" s="10"/>
      <c r="CS774" s="10"/>
      <c r="CT774" s="10"/>
      <c r="CU774" s="10"/>
      <c r="CV774" s="10"/>
      <c r="CW774" s="10"/>
      <c r="CX774" s="10"/>
      <c r="CY774" s="10"/>
      <c r="CZ774" s="10"/>
      <c r="DA774" s="10"/>
      <c r="DB774" s="10"/>
      <c r="DC774" s="10"/>
      <c r="DD774" s="10"/>
      <c r="DE774" s="10"/>
      <c r="DF774" s="10"/>
      <c r="DG774" s="10"/>
      <c r="DH774" s="10"/>
      <c r="DI774" s="10"/>
      <c r="DJ774" s="10"/>
      <c r="DK774" s="10"/>
      <c r="DL774" s="10"/>
      <c r="DM774" s="10"/>
      <c r="DN774" s="10"/>
      <c r="DO774" s="10"/>
      <c r="DP774" s="10"/>
      <c r="DQ774" s="10"/>
      <c r="DR774" s="10"/>
      <c r="DS774" s="10"/>
      <c r="DT774" s="10"/>
      <c r="DU774" s="10"/>
      <c r="DV774" s="10"/>
      <c r="DW774" s="10"/>
      <c r="DX774" s="10"/>
      <c r="DY774" s="10"/>
      <c r="DZ774" s="10"/>
      <c r="EA774" s="10"/>
      <c r="EB774" s="10"/>
      <c r="EC774" s="10"/>
      <c r="ED774" s="10"/>
      <c r="EE774" s="10"/>
      <c r="EF774" s="10"/>
      <c r="EG774" s="10"/>
      <c r="EH774" s="10"/>
      <c r="EI774" s="10"/>
      <c r="EJ774" s="10"/>
      <c r="EK774" s="10"/>
      <c r="EL774" s="10"/>
      <c r="EM774" s="10"/>
      <c r="EN774" s="10"/>
      <c r="EO774" s="10"/>
      <c r="EP774" s="10"/>
      <c r="EQ774" s="10"/>
      <c r="ER774" s="10"/>
      <c r="ES774" s="10"/>
      <c r="ET774" s="10"/>
      <c r="EU774" s="10"/>
      <c r="EV774" s="10"/>
      <c r="EW774" s="10"/>
      <c r="EX774" s="10"/>
      <c r="EY774" s="10"/>
      <c r="EZ774" s="10"/>
      <c r="FA774" s="10"/>
      <c r="FB774" s="10"/>
      <c r="FC774" s="10"/>
      <c r="FD774" s="10"/>
      <c r="FE774" s="10"/>
      <c r="FF774" s="10"/>
      <c r="FG774" s="10"/>
      <c r="FH774" s="10"/>
      <c r="FI774" s="10"/>
      <c r="FJ774" s="10"/>
      <c r="FK774" s="10"/>
      <c r="FL774" s="10"/>
      <c r="FM774" s="10"/>
      <c r="FN774" s="10"/>
      <c r="FO774" s="10"/>
      <c r="FP774" s="10"/>
      <c r="FQ774" s="10"/>
      <c r="FR774" s="10"/>
      <c r="FS774" s="10"/>
      <c r="FT774" s="10"/>
      <c r="FU774" s="10"/>
      <c r="FV774" s="10"/>
      <c r="FW774" s="10"/>
      <c r="FX774" s="10"/>
      <c r="FY774" s="10"/>
      <c r="FZ774" s="10"/>
      <c r="GA774" s="10"/>
      <c r="GB774" s="10"/>
      <c r="GC774" s="10"/>
      <c r="GD774" s="10"/>
      <c r="GE774" s="10"/>
      <c r="GF774" s="10"/>
      <c r="GG774" s="10"/>
      <c r="GH774" s="10"/>
      <c r="GI774" s="10"/>
      <c r="GJ774" s="10"/>
      <c r="GK774" s="10"/>
      <c r="GL774" s="10"/>
      <c r="GM774" s="10"/>
      <c r="GN774" s="10"/>
      <c r="GO774" s="10"/>
      <c r="GP774" s="10"/>
      <c r="GQ774" s="10"/>
      <c r="GR774" s="10"/>
      <c r="GS774" s="10"/>
      <c r="GT774" s="10"/>
      <c r="GU774" s="10"/>
      <c r="GV774" s="10"/>
      <c r="GW774" s="10"/>
      <c r="GX774" s="10"/>
      <c r="GY774" s="10"/>
      <c r="GZ774" s="10"/>
      <c r="HA774" s="10"/>
      <c r="HB774" s="10"/>
      <c r="HC774" s="10"/>
      <c r="HD774" s="10"/>
      <c r="HE774" s="10"/>
      <c r="HF774" s="10"/>
    </row>
    <row r="775" spans="1:214">
      <c r="A775" s="4">
        <v>50</v>
      </c>
      <c r="B775" s="5" t="s">
        <v>845</v>
      </c>
      <c r="C775" s="4" t="s">
        <v>846</v>
      </c>
      <c r="D775" s="6">
        <v>0</v>
      </c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0"/>
      <c r="AX775" s="10"/>
      <c r="AY775" s="10"/>
      <c r="AZ775" s="10"/>
      <c r="BA775" s="10"/>
      <c r="BB775" s="10"/>
      <c r="BC775" s="10"/>
      <c r="BD775" s="10"/>
      <c r="BE775" s="10"/>
      <c r="BF775" s="10"/>
      <c r="BG775" s="10"/>
      <c r="BH775" s="10"/>
      <c r="BI775" s="10"/>
      <c r="BJ775" s="10"/>
      <c r="BK775" s="10"/>
      <c r="BL775" s="10"/>
      <c r="BM775" s="10"/>
      <c r="BN775" s="10"/>
      <c r="BO775" s="10"/>
      <c r="BP775" s="10"/>
      <c r="BQ775" s="10"/>
      <c r="BR775" s="10"/>
      <c r="BS775" s="10"/>
      <c r="BT775" s="10"/>
      <c r="BU775" s="10"/>
      <c r="BV775" s="10"/>
      <c r="BW775" s="10"/>
      <c r="BX775" s="10"/>
      <c r="BY775" s="10"/>
      <c r="BZ775" s="10"/>
      <c r="CA775" s="10"/>
      <c r="CB775" s="10"/>
      <c r="CC775" s="10"/>
      <c r="CD775" s="10"/>
      <c r="CE775" s="10"/>
      <c r="CF775" s="10"/>
      <c r="CG775" s="10"/>
      <c r="CH775" s="10"/>
      <c r="CI775" s="10"/>
      <c r="CJ775" s="10"/>
      <c r="CK775" s="10"/>
      <c r="CL775" s="10"/>
      <c r="CM775" s="10"/>
      <c r="CN775" s="10"/>
      <c r="CO775" s="10"/>
      <c r="CP775" s="10"/>
      <c r="CQ775" s="10"/>
      <c r="CR775" s="10"/>
      <c r="CS775" s="10"/>
      <c r="CT775" s="10"/>
      <c r="CU775" s="10"/>
      <c r="CV775" s="10"/>
      <c r="CW775" s="10"/>
      <c r="CX775" s="10"/>
      <c r="CY775" s="10"/>
      <c r="CZ775" s="10"/>
      <c r="DA775" s="10"/>
      <c r="DB775" s="10"/>
      <c r="DC775" s="10"/>
      <c r="DD775" s="10"/>
      <c r="DE775" s="10"/>
      <c r="DF775" s="10"/>
      <c r="DG775" s="10"/>
      <c r="DH775" s="10"/>
      <c r="DI775" s="10"/>
      <c r="DJ775" s="10"/>
      <c r="DK775" s="10"/>
      <c r="DL775" s="10"/>
      <c r="DM775" s="10"/>
      <c r="DN775" s="10"/>
      <c r="DO775" s="10"/>
      <c r="DP775" s="10"/>
      <c r="DQ775" s="10"/>
      <c r="DR775" s="10"/>
      <c r="DS775" s="10"/>
      <c r="DT775" s="10"/>
      <c r="DU775" s="10"/>
      <c r="DV775" s="10"/>
      <c r="DW775" s="10"/>
      <c r="DX775" s="10"/>
      <c r="DY775" s="10"/>
      <c r="DZ775" s="10"/>
      <c r="EA775" s="10"/>
      <c r="EB775" s="10"/>
      <c r="EC775" s="10"/>
      <c r="ED775" s="10"/>
      <c r="EE775" s="10"/>
      <c r="EF775" s="10"/>
      <c r="EG775" s="10"/>
      <c r="EH775" s="10"/>
      <c r="EI775" s="10"/>
      <c r="EJ775" s="10"/>
      <c r="EK775" s="10"/>
      <c r="EL775" s="10"/>
      <c r="EM775" s="10"/>
      <c r="EN775" s="10"/>
      <c r="EO775" s="10"/>
      <c r="EP775" s="10"/>
      <c r="EQ775" s="10"/>
      <c r="ER775" s="10"/>
      <c r="ES775" s="10"/>
      <c r="ET775" s="10"/>
      <c r="EU775" s="10"/>
      <c r="EV775" s="10"/>
      <c r="EW775" s="10"/>
      <c r="EX775" s="10"/>
      <c r="EY775" s="10"/>
      <c r="EZ775" s="10"/>
      <c r="FA775" s="10"/>
      <c r="FB775" s="10"/>
      <c r="FC775" s="10"/>
      <c r="FD775" s="10"/>
      <c r="FE775" s="10"/>
      <c r="FF775" s="10"/>
      <c r="FG775" s="10"/>
      <c r="FH775" s="10"/>
      <c r="FI775" s="10"/>
      <c r="FJ775" s="10"/>
      <c r="FK775" s="10"/>
      <c r="FL775" s="10"/>
      <c r="FM775" s="10"/>
      <c r="FN775" s="10"/>
      <c r="FO775" s="10"/>
      <c r="FP775" s="10"/>
      <c r="FQ775" s="10"/>
      <c r="FR775" s="10"/>
      <c r="FS775" s="10"/>
      <c r="FT775" s="10"/>
      <c r="FU775" s="10"/>
      <c r="FV775" s="10"/>
      <c r="FW775" s="10"/>
      <c r="FX775" s="10"/>
      <c r="FY775" s="10"/>
      <c r="FZ775" s="10"/>
      <c r="GA775" s="10"/>
      <c r="GB775" s="10"/>
      <c r="GC775" s="10"/>
      <c r="GD775" s="10"/>
      <c r="GE775" s="10"/>
      <c r="GF775" s="10"/>
      <c r="GG775" s="10"/>
      <c r="GH775" s="10"/>
      <c r="GI775" s="10"/>
      <c r="GJ775" s="10"/>
      <c r="GK775" s="10"/>
      <c r="GL775" s="10"/>
      <c r="GM775" s="10"/>
      <c r="GN775" s="10"/>
      <c r="GO775" s="10"/>
      <c r="GP775" s="10"/>
      <c r="GQ775" s="10"/>
      <c r="GR775" s="10"/>
      <c r="GS775" s="10"/>
      <c r="GT775" s="10"/>
      <c r="GU775" s="10"/>
      <c r="GV775" s="10"/>
      <c r="GW775" s="10"/>
      <c r="GX775" s="10"/>
      <c r="GY775" s="10"/>
      <c r="GZ775" s="10"/>
      <c r="HA775" s="10"/>
      <c r="HB775" s="10"/>
      <c r="HC775" s="10"/>
      <c r="HD775" s="10"/>
      <c r="HE775" s="10"/>
      <c r="HF775" s="10"/>
    </row>
    <row r="776" spans="1:214" ht="38.25">
      <c r="A776" s="4">
        <v>51</v>
      </c>
      <c r="B776" s="5" t="s">
        <v>847</v>
      </c>
      <c r="C776" s="4" t="s">
        <v>848</v>
      </c>
      <c r="D776" s="6">
        <f>D775+D773+D734+D732</f>
        <v>538749</v>
      </c>
      <c r="E776" s="12"/>
      <c r="F776" s="11"/>
      <c r="G776" s="12"/>
      <c r="H776" s="12"/>
      <c r="I776" s="12"/>
      <c r="J776" s="11"/>
      <c r="K776" s="12"/>
      <c r="L776" s="12"/>
      <c r="M776" s="11"/>
      <c r="N776" s="12"/>
      <c r="O776" s="12"/>
      <c r="P776" s="11"/>
      <c r="Q776" s="12"/>
      <c r="R776" s="12"/>
      <c r="S776" s="11"/>
      <c r="T776" s="12"/>
      <c r="U776" s="12"/>
      <c r="V776" s="11"/>
      <c r="W776" s="12"/>
      <c r="X776" s="12"/>
      <c r="Y776" s="11"/>
      <c r="Z776" s="12"/>
      <c r="AA776" s="12"/>
      <c r="AB776" s="11"/>
      <c r="AC776" s="12"/>
      <c r="AD776" s="12"/>
      <c r="AE776" s="11"/>
      <c r="AF776" s="12"/>
      <c r="AG776" s="12"/>
      <c r="AH776" s="11"/>
      <c r="AI776" s="12"/>
      <c r="AJ776" s="12"/>
      <c r="AK776" s="11"/>
      <c r="AL776" s="12"/>
      <c r="AM776" s="12"/>
      <c r="AN776" s="11"/>
      <c r="AO776" s="12"/>
      <c r="AP776" s="12"/>
      <c r="AQ776" s="11"/>
      <c r="AR776" s="12"/>
      <c r="AS776" s="12"/>
      <c r="AT776" s="11"/>
      <c r="AU776" s="12"/>
      <c r="AV776" s="12"/>
      <c r="AW776" s="11"/>
      <c r="AX776" s="12"/>
      <c r="AY776" s="12"/>
      <c r="AZ776" s="11"/>
      <c r="BA776" s="12"/>
      <c r="BB776" s="12"/>
      <c r="BC776" s="11"/>
      <c r="BD776" s="12"/>
      <c r="BE776" s="12"/>
      <c r="BF776" s="11"/>
      <c r="BG776" s="12"/>
      <c r="BH776" s="12"/>
      <c r="BI776" s="11"/>
      <c r="BJ776" s="12"/>
      <c r="BK776" s="12"/>
      <c r="BL776" s="11"/>
      <c r="BM776" s="12"/>
      <c r="BN776" s="12"/>
      <c r="BO776" s="11"/>
      <c r="BP776" s="12"/>
      <c r="BQ776" s="12"/>
      <c r="BR776" s="11"/>
      <c r="BS776" s="12"/>
      <c r="BT776" s="12"/>
      <c r="BU776" s="11"/>
      <c r="BV776" s="12"/>
      <c r="BW776" s="12"/>
      <c r="BX776" s="11"/>
      <c r="BY776" s="12"/>
      <c r="BZ776" s="12"/>
      <c r="CA776" s="11"/>
      <c r="CB776" s="12"/>
      <c r="CC776" s="12"/>
      <c r="CD776" s="11"/>
      <c r="CE776" s="12"/>
      <c r="CF776" s="12"/>
      <c r="CG776" s="11"/>
      <c r="CH776" s="12"/>
      <c r="CI776" s="12"/>
      <c r="CJ776" s="11"/>
      <c r="CK776" s="12"/>
      <c r="CL776" s="12"/>
      <c r="CM776" s="11"/>
      <c r="CN776" s="12"/>
      <c r="CO776" s="12"/>
      <c r="CP776" s="11"/>
      <c r="CQ776" s="12"/>
      <c r="CR776" s="12"/>
      <c r="CS776" s="11"/>
      <c r="CT776" s="12"/>
      <c r="CU776" s="12"/>
      <c r="CV776" s="11"/>
      <c r="CW776" s="12"/>
      <c r="CX776" s="12"/>
      <c r="CY776" s="11"/>
      <c r="CZ776" s="12"/>
      <c r="DA776" s="12"/>
      <c r="DB776" s="11"/>
      <c r="DC776" s="12"/>
      <c r="DD776" s="12"/>
      <c r="DE776" s="11"/>
      <c r="DF776" s="12"/>
      <c r="DG776" s="12"/>
      <c r="DH776" s="11"/>
      <c r="DI776" s="12"/>
      <c r="DJ776" s="12"/>
      <c r="DK776" s="11"/>
      <c r="DL776" s="12"/>
      <c r="DM776" s="12"/>
      <c r="DN776" s="11"/>
      <c r="DO776" s="12"/>
      <c r="DP776" s="12"/>
      <c r="DQ776" s="11"/>
      <c r="DR776" s="12"/>
      <c r="DS776" s="12"/>
      <c r="DT776" s="11"/>
      <c r="DU776" s="12"/>
      <c r="DV776" s="12"/>
      <c r="DW776" s="11"/>
      <c r="DX776" s="12"/>
      <c r="DY776" s="12"/>
      <c r="DZ776" s="11"/>
      <c r="EA776" s="12"/>
      <c r="EB776" s="12"/>
      <c r="EC776" s="11"/>
      <c r="ED776" s="12"/>
      <c r="EE776" s="12"/>
      <c r="EF776" s="11"/>
      <c r="EG776" s="12"/>
      <c r="EH776" s="12"/>
      <c r="EI776" s="11"/>
      <c r="EJ776" s="12"/>
      <c r="EK776" s="12"/>
      <c r="EL776" s="11"/>
      <c r="EM776" s="12"/>
      <c r="EN776" s="12"/>
      <c r="EO776" s="11"/>
      <c r="EP776" s="12"/>
      <c r="EQ776" s="12"/>
      <c r="ER776" s="11"/>
      <c r="ES776" s="12"/>
      <c r="ET776" s="12"/>
      <c r="EU776" s="11"/>
      <c r="EV776" s="12"/>
      <c r="EW776" s="12"/>
      <c r="EX776" s="11"/>
      <c r="EY776" s="12"/>
      <c r="EZ776" s="12"/>
      <c r="FA776" s="11"/>
      <c r="FB776" s="12"/>
      <c r="FC776" s="12"/>
      <c r="FD776" s="11"/>
      <c r="FE776" s="12"/>
      <c r="FF776" s="12"/>
      <c r="FG776" s="11"/>
      <c r="FH776" s="12"/>
      <c r="FI776" s="12"/>
      <c r="FJ776" s="11"/>
      <c r="FK776" s="12"/>
      <c r="FL776" s="12"/>
      <c r="FM776" s="11"/>
      <c r="FN776" s="12"/>
      <c r="FO776" s="12"/>
      <c r="FP776" s="11"/>
      <c r="FQ776" s="12"/>
      <c r="FR776" s="12"/>
      <c r="FS776" s="11"/>
      <c r="FT776" s="12"/>
      <c r="FU776" s="12"/>
      <c r="FV776" s="11"/>
      <c r="FW776" s="12"/>
      <c r="FX776" s="12"/>
      <c r="FY776" s="11"/>
      <c r="FZ776" s="12"/>
      <c r="GA776" s="12"/>
      <c r="GB776" s="11"/>
      <c r="GC776" s="12"/>
      <c r="GD776" s="12"/>
      <c r="GE776" s="11"/>
      <c r="GF776" s="12"/>
      <c r="GG776" s="12"/>
      <c r="GH776" s="11"/>
      <c r="GI776" s="12"/>
      <c r="GJ776" s="12"/>
      <c r="GK776" s="11"/>
      <c r="GL776" s="12"/>
      <c r="GM776" s="12"/>
      <c r="GN776" s="11"/>
      <c r="GO776" s="12"/>
      <c r="GP776" s="12"/>
      <c r="GQ776" s="11"/>
      <c r="GR776" s="12"/>
      <c r="GS776" s="12"/>
      <c r="GT776" s="11"/>
      <c r="GU776" s="12"/>
      <c r="GV776" s="12"/>
      <c r="GW776" s="11"/>
      <c r="GX776" s="12"/>
      <c r="GY776" s="12"/>
      <c r="GZ776" s="11"/>
      <c r="HA776" s="12"/>
      <c r="HB776" s="12"/>
      <c r="HC776" s="11"/>
      <c r="HD776" s="12"/>
      <c r="HE776" s="12"/>
      <c r="HF776" s="11"/>
    </row>
    <row r="777" spans="1:214" ht="25.5">
      <c r="A777" s="4">
        <v>52</v>
      </c>
      <c r="B777" s="5" t="s">
        <v>849</v>
      </c>
      <c r="C777" s="4" t="s">
        <v>850</v>
      </c>
      <c r="D777" s="6">
        <f>SUM(D731,D776)</f>
        <v>618687819</v>
      </c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0"/>
      <c r="AX777" s="10"/>
      <c r="AY777" s="10"/>
      <c r="AZ777" s="10"/>
      <c r="BA777" s="10"/>
      <c r="BB777" s="10"/>
      <c r="BC777" s="10"/>
      <c r="BD777" s="10"/>
      <c r="BE777" s="10"/>
      <c r="BF777" s="10"/>
      <c r="BG777" s="10"/>
      <c r="BH777" s="10"/>
      <c r="BI777" s="10"/>
      <c r="BJ777" s="10"/>
      <c r="BK777" s="10"/>
      <c r="BL777" s="10"/>
      <c r="BM777" s="10"/>
      <c r="BN777" s="10"/>
      <c r="BO777" s="10"/>
      <c r="BP777" s="10"/>
      <c r="BQ777" s="10"/>
      <c r="BR777" s="10"/>
      <c r="BS777" s="10"/>
      <c r="BT777" s="10"/>
      <c r="BU777" s="10"/>
      <c r="BV777" s="10"/>
      <c r="BW777" s="10"/>
      <c r="BX777" s="10"/>
      <c r="BY777" s="10"/>
      <c r="BZ777" s="10"/>
      <c r="CA777" s="10"/>
      <c r="CB777" s="10"/>
      <c r="CC777" s="10"/>
      <c r="CD777" s="10"/>
      <c r="CE777" s="10"/>
      <c r="CF777" s="10"/>
      <c r="CG777" s="10"/>
      <c r="CH777" s="10"/>
      <c r="CI777" s="10"/>
      <c r="CJ777" s="10"/>
      <c r="CK777" s="10"/>
      <c r="CL777" s="10"/>
      <c r="CM777" s="10"/>
      <c r="CN777" s="10"/>
      <c r="CO777" s="10"/>
      <c r="CP777" s="10"/>
      <c r="CQ777" s="10"/>
      <c r="CR777" s="10"/>
      <c r="CS777" s="10"/>
      <c r="CT777" s="10"/>
      <c r="CU777" s="10"/>
      <c r="CV777" s="10"/>
      <c r="CW777" s="10"/>
      <c r="CX777" s="10"/>
      <c r="CY777" s="10"/>
      <c r="CZ777" s="10"/>
      <c r="DA777" s="10"/>
      <c r="DB777" s="10"/>
      <c r="DC777" s="10"/>
      <c r="DD777" s="10"/>
      <c r="DE777" s="10"/>
      <c r="DF777" s="10"/>
      <c r="DG777" s="10"/>
      <c r="DH777" s="10"/>
      <c r="DI777" s="10"/>
      <c r="DJ777" s="10"/>
      <c r="DK777" s="10"/>
      <c r="DL777" s="10"/>
      <c r="DM777" s="10"/>
      <c r="DN777" s="10"/>
      <c r="DO777" s="10"/>
      <c r="DP777" s="10"/>
      <c r="DQ777" s="10"/>
      <c r="DR777" s="10"/>
      <c r="DS777" s="10"/>
      <c r="DT777" s="10"/>
      <c r="DU777" s="10"/>
      <c r="DV777" s="10"/>
      <c r="DW777" s="10"/>
      <c r="DX777" s="10"/>
      <c r="DY777" s="10"/>
      <c r="DZ777" s="10"/>
      <c r="EA777" s="10"/>
      <c r="EB777" s="10"/>
      <c r="EC777" s="10"/>
      <c r="ED777" s="10"/>
      <c r="EE777" s="10"/>
      <c r="EF777" s="10"/>
      <c r="EG777" s="10"/>
      <c r="EH777" s="10"/>
      <c r="EI777" s="10"/>
      <c r="EJ777" s="10"/>
      <c r="EK777" s="10"/>
      <c r="EL777" s="10"/>
      <c r="EM777" s="10"/>
      <c r="EN777" s="10"/>
      <c r="EO777" s="10"/>
      <c r="EP777" s="10"/>
      <c r="EQ777" s="10"/>
      <c r="ER777" s="10"/>
      <c r="ES777" s="10"/>
      <c r="ET777" s="10"/>
      <c r="EU777" s="10"/>
      <c r="EV777" s="10"/>
      <c r="EW777" s="10"/>
      <c r="EX777" s="10"/>
      <c r="EY777" s="10"/>
      <c r="EZ777" s="10"/>
      <c r="FA777" s="10"/>
      <c r="FB777" s="10"/>
      <c r="FC777" s="10"/>
      <c r="FD777" s="10"/>
      <c r="FE777" s="10"/>
      <c r="FF777" s="10"/>
      <c r="FG777" s="10"/>
      <c r="FH777" s="10"/>
      <c r="FI777" s="10"/>
      <c r="FJ777" s="10"/>
      <c r="FK777" s="10"/>
      <c r="FL777" s="10"/>
      <c r="FM777" s="10"/>
      <c r="FN777" s="10"/>
      <c r="FO777" s="10"/>
      <c r="FP777" s="10"/>
      <c r="FQ777" s="10"/>
      <c r="FR777" s="10"/>
      <c r="FS777" s="10"/>
      <c r="FT777" s="10"/>
      <c r="FU777" s="10"/>
      <c r="FV777" s="10"/>
      <c r="FW777" s="10"/>
      <c r="FX777" s="10"/>
      <c r="FY777" s="10"/>
      <c r="FZ777" s="10"/>
      <c r="GA777" s="10"/>
      <c r="GB777" s="10"/>
      <c r="GC777" s="10"/>
      <c r="GD777" s="10"/>
      <c r="GE777" s="10"/>
      <c r="GF777" s="10"/>
      <c r="GG777" s="10"/>
      <c r="GH777" s="10"/>
      <c r="GI777" s="10"/>
      <c r="GJ777" s="10"/>
      <c r="GK777" s="10"/>
      <c r="GL777" s="10"/>
      <c r="GM777" s="10"/>
      <c r="GN777" s="10"/>
      <c r="GO777" s="10"/>
      <c r="GP777" s="10"/>
      <c r="GQ777" s="10"/>
      <c r="GR777" s="10"/>
      <c r="GS777" s="10"/>
      <c r="GT777" s="10"/>
      <c r="GU777" s="10"/>
      <c r="GV777" s="10"/>
      <c r="GW777" s="10"/>
      <c r="GX777" s="10"/>
      <c r="GY777" s="10"/>
      <c r="GZ777" s="10"/>
      <c r="HA777" s="10"/>
      <c r="HB777" s="10"/>
      <c r="HC777" s="10"/>
      <c r="HD777" s="10"/>
      <c r="HE777" s="10"/>
      <c r="HF777" s="10"/>
    </row>
    <row r="778" spans="1:214">
      <c r="A778" s="4">
        <v>1</v>
      </c>
      <c r="B778" s="5" t="s">
        <v>851</v>
      </c>
      <c r="C778" s="4" t="s">
        <v>852</v>
      </c>
      <c r="D778" s="6">
        <f>SUM(D779:D784)+SUM(D787:D801)-D803-D804+D805+D811+D812+D813+D814+D815+D816+D817+D818</f>
        <v>742742263</v>
      </c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0"/>
      <c r="AX778" s="10"/>
      <c r="AY778" s="10"/>
      <c r="AZ778" s="10"/>
      <c r="BA778" s="10"/>
      <c r="BB778" s="10"/>
      <c r="BC778" s="10"/>
      <c r="BD778" s="10"/>
      <c r="BE778" s="10"/>
      <c r="BF778" s="10"/>
      <c r="BG778" s="10"/>
      <c r="BH778" s="10"/>
      <c r="BI778" s="10"/>
      <c r="BJ778" s="10"/>
      <c r="BK778" s="10"/>
      <c r="BL778" s="10"/>
      <c r="BM778" s="10"/>
      <c r="BN778" s="10"/>
      <c r="BO778" s="10"/>
      <c r="BP778" s="10"/>
      <c r="BQ778" s="10"/>
      <c r="BR778" s="10"/>
      <c r="BS778" s="10"/>
      <c r="BT778" s="10"/>
      <c r="BU778" s="10"/>
      <c r="BV778" s="10"/>
      <c r="BW778" s="10"/>
      <c r="BX778" s="10"/>
      <c r="BY778" s="10"/>
      <c r="BZ778" s="10"/>
      <c r="CA778" s="10"/>
      <c r="CB778" s="10"/>
      <c r="CC778" s="10"/>
      <c r="CD778" s="10"/>
      <c r="CE778" s="10"/>
      <c r="CF778" s="10"/>
      <c r="CG778" s="10"/>
      <c r="CH778" s="10"/>
      <c r="CI778" s="10"/>
      <c r="CJ778" s="10"/>
      <c r="CK778" s="10"/>
      <c r="CL778" s="10"/>
      <c r="CM778" s="10"/>
      <c r="CN778" s="10"/>
      <c r="CO778" s="10"/>
      <c r="CP778" s="10"/>
      <c r="CQ778" s="10"/>
      <c r="CR778" s="10"/>
      <c r="CS778" s="10"/>
      <c r="CT778" s="10"/>
      <c r="CU778" s="10"/>
      <c r="CV778" s="10"/>
      <c r="CW778" s="10"/>
      <c r="CX778" s="10"/>
      <c r="CY778" s="10"/>
      <c r="CZ778" s="10"/>
      <c r="DA778" s="10"/>
      <c r="DB778" s="10"/>
      <c r="DC778" s="10"/>
      <c r="DD778" s="10"/>
      <c r="DE778" s="10"/>
      <c r="DF778" s="10"/>
      <c r="DG778" s="10"/>
      <c r="DH778" s="10"/>
      <c r="DI778" s="10"/>
      <c r="DJ778" s="10"/>
      <c r="DK778" s="10"/>
      <c r="DL778" s="10"/>
      <c r="DM778" s="10"/>
      <c r="DN778" s="10"/>
      <c r="DO778" s="10"/>
      <c r="DP778" s="10"/>
      <c r="DQ778" s="10"/>
      <c r="DR778" s="10"/>
      <c r="DS778" s="10"/>
      <c r="DT778" s="10"/>
      <c r="DU778" s="10"/>
      <c r="DV778" s="10"/>
      <c r="DW778" s="10"/>
      <c r="DX778" s="10"/>
      <c r="DY778" s="10"/>
      <c r="DZ778" s="10"/>
      <c r="EA778" s="10"/>
      <c r="EB778" s="10"/>
      <c r="EC778" s="10"/>
      <c r="ED778" s="10"/>
      <c r="EE778" s="10"/>
      <c r="EF778" s="10"/>
      <c r="EG778" s="10"/>
      <c r="EH778" s="10"/>
      <c r="EI778" s="10"/>
      <c r="EJ778" s="10"/>
      <c r="EK778" s="10"/>
      <c r="EL778" s="10"/>
      <c r="EM778" s="10"/>
      <c r="EN778" s="10"/>
      <c r="EO778" s="10"/>
      <c r="EP778" s="10"/>
      <c r="EQ778" s="10"/>
      <c r="ER778" s="10"/>
      <c r="ES778" s="10"/>
      <c r="ET778" s="10"/>
      <c r="EU778" s="10"/>
      <c r="EV778" s="10"/>
      <c r="EW778" s="10"/>
      <c r="EX778" s="10"/>
      <c r="EY778" s="10"/>
      <c r="EZ778" s="10"/>
      <c r="FA778" s="10"/>
      <c r="FB778" s="10"/>
      <c r="FC778" s="10"/>
      <c r="FD778" s="10"/>
      <c r="FE778" s="10"/>
      <c r="FF778" s="10"/>
      <c r="FG778" s="10"/>
      <c r="FH778" s="10"/>
      <c r="FI778" s="10"/>
      <c r="FJ778" s="10"/>
      <c r="FK778" s="10"/>
      <c r="FL778" s="10"/>
      <c r="FM778" s="10"/>
      <c r="FN778" s="10"/>
      <c r="FO778" s="10"/>
      <c r="FP778" s="10"/>
      <c r="FQ778" s="10"/>
      <c r="FR778" s="10"/>
      <c r="FS778" s="10"/>
      <c r="FT778" s="10"/>
      <c r="FU778" s="10"/>
      <c r="FV778" s="10"/>
      <c r="FW778" s="10"/>
      <c r="FX778" s="10"/>
      <c r="FY778" s="10"/>
      <c r="FZ778" s="10"/>
      <c r="GA778" s="10"/>
      <c r="GB778" s="10"/>
      <c r="GC778" s="10"/>
      <c r="GD778" s="10"/>
      <c r="GE778" s="10"/>
      <c r="GF778" s="10"/>
      <c r="GG778" s="10"/>
      <c r="GH778" s="10"/>
      <c r="GI778" s="10"/>
      <c r="GJ778" s="10"/>
      <c r="GK778" s="10"/>
      <c r="GL778" s="10"/>
      <c r="GM778" s="10"/>
      <c r="GN778" s="10"/>
      <c r="GO778" s="10"/>
      <c r="GP778" s="10"/>
      <c r="GQ778" s="10"/>
      <c r="GR778" s="10"/>
      <c r="GS778" s="10"/>
      <c r="GT778" s="10"/>
      <c r="GU778" s="10"/>
      <c r="GV778" s="10"/>
      <c r="GW778" s="10"/>
      <c r="GX778" s="10"/>
      <c r="GY778" s="10"/>
      <c r="GZ778" s="10"/>
      <c r="HA778" s="10"/>
      <c r="HB778" s="10"/>
      <c r="HC778" s="10"/>
      <c r="HD778" s="10"/>
      <c r="HE778" s="10"/>
      <c r="HF778" s="10"/>
    </row>
    <row r="779" spans="1:214" ht="25.5">
      <c r="A779" s="71" t="s">
        <v>752</v>
      </c>
      <c r="B779" s="7">
        <v>4500258</v>
      </c>
      <c r="C779" s="7" t="s">
        <v>853</v>
      </c>
      <c r="D779" s="8">
        <v>61273</v>
      </c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0"/>
      <c r="AX779" s="10"/>
      <c r="AY779" s="10"/>
      <c r="AZ779" s="10"/>
      <c r="BA779" s="10"/>
      <c r="BB779" s="10"/>
      <c r="BC779" s="10"/>
      <c r="BD779" s="10"/>
      <c r="BE779" s="10"/>
      <c r="BF779" s="10"/>
      <c r="BG779" s="10"/>
      <c r="BH779" s="10"/>
      <c r="BI779" s="10"/>
      <c r="BJ779" s="10"/>
      <c r="BK779" s="10"/>
      <c r="BL779" s="10"/>
      <c r="BM779" s="10"/>
      <c r="BN779" s="10"/>
      <c r="BO779" s="10"/>
      <c r="BP779" s="10"/>
      <c r="BQ779" s="10"/>
      <c r="BR779" s="10"/>
      <c r="BS779" s="10"/>
      <c r="BT779" s="10"/>
      <c r="BU779" s="10"/>
      <c r="BV779" s="10"/>
      <c r="BW779" s="10"/>
      <c r="BX779" s="10"/>
      <c r="BY779" s="10"/>
      <c r="BZ779" s="10"/>
      <c r="CA779" s="10"/>
      <c r="CB779" s="10"/>
      <c r="CC779" s="10"/>
      <c r="CD779" s="10"/>
      <c r="CE779" s="10"/>
      <c r="CF779" s="10"/>
      <c r="CG779" s="10"/>
      <c r="CH779" s="10"/>
      <c r="CI779" s="10"/>
      <c r="CJ779" s="10"/>
      <c r="CK779" s="10"/>
      <c r="CL779" s="10"/>
      <c r="CM779" s="10"/>
      <c r="CN779" s="10"/>
      <c r="CO779" s="10"/>
      <c r="CP779" s="10"/>
      <c r="CQ779" s="10"/>
      <c r="CR779" s="10"/>
      <c r="CS779" s="10"/>
      <c r="CT779" s="10"/>
      <c r="CU779" s="10"/>
      <c r="CV779" s="10"/>
      <c r="CW779" s="10"/>
      <c r="CX779" s="10"/>
      <c r="CY779" s="10"/>
      <c r="CZ779" s="10"/>
      <c r="DA779" s="10"/>
      <c r="DB779" s="10"/>
      <c r="DC779" s="10"/>
      <c r="DD779" s="10"/>
      <c r="DE779" s="10"/>
      <c r="DF779" s="10"/>
      <c r="DG779" s="10"/>
      <c r="DH779" s="10"/>
      <c r="DI779" s="10"/>
      <c r="DJ779" s="10"/>
      <c r="DK779" s="10"/>
      <c r="DL779" s="10"/>
      <c r="DM779" s="10"/>
      <c r="DN779" s="10"/>
      <c r="DO779" s="10"/>
      <c r="DP779" s="10"/>
      <c r="DQ779" s="10"/>
      <c r="DR779" s="10"/>
      <c r="DS779" s="10"/>
      <c r="DT779" s="10"/>
      <c r="DU779" s="10"/>
      <c r="DV779" s="10"/>
      <c r="DW779" s="10"/>
      <c r="DX779" s="10"/>
      <c r="DY779" s="10"/>
      <c r="DZ779" s="10"/>
      <c r="EA779" s="10"/>
      <c r="EB779" s="10"/>
      <c r="EC779" s="10"/>
      <c r="ED779" s="10"/>
      <c r="EE779" s="10"/>
      <c r="EF779" s="10"/>
      <c r="EG779" s="10"/>
      <c r="EH779" s="10"/>
      <c r="EI779" s="10"/>
      <c r="EJ779" s="10"/>
      <c r="EK779" s="10"/>
      <c r="EL779" s="10"/>
      <c r="EM779" s="10"/>
      <c r="EN779" s="10"/>
      <c r="EO779" s="10"/>
      <c r="EP779" s="10"/>
      <c r="EQ779" s="10"/>
      <c r="ER779" s="10"/>
      <c r="ES779" s="10"/>
      <c r="ET779" s="10"/>
      <c r="EU779" s="10"/>
      <c r="EV779" s="10"/>
      <c r="EW779" s="10"/>
      <c r="EX779" s="10"/>
      <c r="EY779" s="10"/>
      <c r="EZ779" s="10"/>
      <c r="FA779" s="10"/>
      <c r="FB779" s="10"/>
      <c r="FC779" s="10"/>
      <c r="FD779" s="10"/>
      <c r="FE779" s="10"/>
      <c r="FF779" s="10"/>
      <c r="FG779" s="10"/>
      <c r="FH779" s="10"/>
      <c r="FI779" s="10"/>
      <c r="FJ779" s="10"/>
      <c r="FK779" s="10"/>
      <c r="FL779" s="10"/>
      <c r="FM779" s="10"/>
      <c r="FN779" s="10"/>
      <c r="FO779" s="10"/>
      <c r="FP779" s="10"/>
      <c r="FQ779" s="10"/>
      <c r="FR779" s="10"/>
      <c r="FS779" s="10"/>
      <c r="FT779" s="10"/>
      <c r="FU779" s="10"/>
      <c r="FV779" s="10"/>
      <c r="FW779" s="10"/>
      <c r="FX779" s="10"/>
      <c r="FY779" s="10"/>
      <c r="FZ779" s="10"/>
      <c r="GA779" s="10"/>
      <c r="GB779" s="10"/>
      <c r="GC779" s="10"/>
      <c r="GD779" s="10"/>
      <c r="GE779" s="10"/>
      <c r="GF779" s="10"/>
      <c r="GG779" s="10"/>
      <c r="GH779" s="10"/>
      <c r="GI779" s="10"/>
      <c r="GJ779" s="10"/>
      <c r="GK779" s="10"/>
      <c r="GL779" s="10"/>
      <c r="GM779" s="10"/>
      <c r="GN779" s="10"/>
      <c r="GO779" s="10"/>
      <c r="GP779" s="10"/>
      <c r="GQ779" s="10"/>
      <c r="GR779" s="10"/>
      <c r="GS779" s="10"/>
      <c r="GT779" s="10"/>
      <c r="GU779" s="10"/>
      <c r="GV779" s="10"/>
      <c r="GW779" s="10"/>
      <c r="GX779" s="10"/>
      <c r="GY779" s="10"/>
      <c r="GZ779" s="10"/>
      <c r="HA779" s="10"/>
      <c r="HB779" s="10"/>
      <c r="HC779" s="10"/>
      <c r="HD779" s="10"/>
      <c r="HE779" s="10"/>
      <c r="HF779" s="10"/>
    </row>
    <row r="780" spans="1:214" ht="25.5">
      <c r="A780" s="71" t="s">
        <v>752</v>
      </c>
      <c r="B780" s="7">
        <v>4500259</v>
      </c>
      <c r="C780" s="7" t="s">
        <v>854</v>
      </c>
      <c r="D780" s="8">
        <v>2262</v>
      </c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0"/>
      <c r="AX780" s="10"/>
      <c r="AY780" s="10"/>
      <c r="AZ780" s="10"/>
      <c r="BA780" s="10"/>
      <c r="BB780" s="10"/>
      <c r="BC780" s="10"/>
      <c r="BD780" s="10"/>
      <c r="BE780" s="10"/>
      <c r="BF780" s="10"/>
      <c r="BG780" s="10"/>
      <c r="BH780" s="10"/>
      <c r="BI780" s="10"/>
      <c r="BJ780" s="10"/>
      <c r="BK780" s="10"/>
      <c r="BL780" s="10"/>
      <c r="BM780" s="10"/>
      <c r="BN780" s="10"/>
      <c r="BO780" s="10"/>
      <c r="BP780" s="10"/>
      <c r="BQ780" s="10"/>
      <c r="BR780" s="10"/>
      <c r="BS780" s="10"/>
      <c r="BT780" s="10"/>
      <c r="BU780" s="10"/>
      <c r="BV780" s="10"/>
      <c r="BW780" s="10"/>
      <c r="BX780" s="10"/>
      <c r="BY780" s="10"/>
      <c r="BZ780" s="10"/>
      <c r="CA780" s="10"/>
      <c r="CB780" s="10"/>
      <c r="CC780" s="10"/>
      <c r="CD780" s="10"/>
      <c r="CE780" s="10"/>
      <c r="CF780" s="10"/>
      <c r="CG780" s="10"/>
      <c r="CH780" s="10"/>
      <c r="CI780" s="10"/>
      <c r="CJ780" s="10"/>
      <c r="CK780" s="10"/>
      <c r="CL780" s="10"/>
      <c r="CM780" s="10"/>
      <c r="CN780" s="10"/>
      <c r="CO780" s="10"/>
      <c r="CP780" s="10"/>
      <c r="CQ780" s="10"/>
      <c r="CR780" s="10"/>
      <c r="CS780" s="10"/>
      <c r="CT780" s="10"/>
      <c r="CU780" s="10"/>
      <c r="CV780" s="10"/>
      <c r="CW780" s="10"/>
      <c r="CX780" s="10"/>
      <c r="CY780" s="10"/>
      <c r="CZ780" s="10"/>
      <c r="DA780" s="10"/>
      <c r="DB780" s="10"/>
      <c r="DC780" s="10"/>
      <c r="DD780" s="10"/>
      <c r="DE780" s="10"/>
      <c r="DF780" s="10"/>
      <c r="DG780" s="10"/>
      <c r="DH780" s="10"/>
      <c r="DI780" s="10"/>
      <c r="DJ780" s="10"/>
      <c r="DK780" s="10"/>
      <c r="DL780" s="10"/>
      <c r="DM780" s="10"/>
      <c r="DN780" s="10"/>
      <c r="DO780" s="10"/>
      <c r="DP780" s="10"/>
      <c r="DQ780" s="10"/>
      <c r="DR780" s="10"/>
      <c r="DS780" s="10"/>
      <c r="DT780" s="10"/>
      <c r="DU780" s="10"/>
      <c r="DV780" s="10"/>
      <c r="DW780" s="10"/>
      <c r="DX780" s="10"/>
      <c r="DY780" s="10"/>
      <c r="DZ780" s="10"/>
      <c r="EA780" s="10"/>
      <c r="EB780" s="10"/>
      <c r="EC780" s="10"/>
      <c r="ED780" s="10"/>
      <c r="EE780" s="10"/>
      <c r="EF780" s="10"/>
      <c r="EG780" s="10"/>
      <c r="EH780" s="10"/>
      <c r="EI780" s="10"/>
      <c r="EJ780" s="10"/>
      <c r="EK780" s="10"/>
      <c r="EL780" s="10"/>
      <c r="EM780" s="10"/>
      <c r="EN780" s="10"/>
      <c r="EO780" s="10"/>
      <c r="EP780" s="10"/>
      <c r="EQ780" s="10"/>
      <c r="ER780" s="10"/>
      <c r="ES780" s="10"/>
      <c r="ET780" s="10"/>
      <c r="EU780" s="10"/>
      <c r="EV780" s="10"/>
      <c r="EW780" s="10"/>
      <c r="EX780" s="10"/>
      <c r="EY780" s="10"/>
      <c r="EZ780" s="10"/>
      <c r="FA780" s="10"/>
      <c r="FB780" s="10"/>
      <c r="FC780" s="10"/>
      <c r="FD780" s="10"/>
      <c r="FE780" s="10"/>
      <c r="FF780" s="10"/>
      <c r="FG780" s="10"/>
      <c r="FH780" s="10"/>
      <c r="FI780" s="10"/>
      <c r="FJ780" s="10"/>
      <c r="FK780" s="10"/>
      <c r="FL780" s="10"/>
      <c r="FM780" s="10"/>
      <c r="FN780" s="10"/>
      <c r="FO780" s="10"/>
      <c r="FP780" s="10"/>
      <c r="FQ780" s="10"/>
      <c r="FR780" s="10"/>
      <c r="FS780" s="10"/>
      <c r="FT780" s="10"/>
      <c r="FU780" s="10"/>
      <c r="FV780" s="10"/>
      <c r="FW780" s="10"/>
      <c r="FX780" s="10"/>
      <c r="FY780" s="10"/>
      <c r="FZ780" s="10"/>
      <c r="GA780" s="10"/>
      <c r="GB780" s="10"/>
      <c r="GC780" s="10"/>
      <c r="GD780" s="10"/>
      <c r="GE780" s="10"/>
      <c r="GF780" s="10"/>
      <c r="GG780" s="10"/>
      <c r="GH780" s="10"/>
      <c r="GI780" s="10"/>
      <c r="GJ780" s="10"/>
      <c r="GK780" s="10"/>
      <c r="GL780" s="10"/>
      <c r="GM780" s="10"/>
      <c r="GN780" s="10"/>
      <c r="GO780" s="10"/>
      <c r="GP780" s="10"/>
      <c r="GQ780" s="10"/>
      <c r="GR780" s="10"/>
      <c r="GS780" s="10"/>
      <c r="GT780" s="10"/>
      <c r="GU780" s="10"/>
      <c r="GV780" s="10"/>
      <c r="GW780" s="10"/>
      <c r="GX780" s="10"/>
      <c r="GY780" s="10"/>
      <c r="GZ780" s="10"/>
      <c r="HA780" s="10"/>
      <c r="HB780" s="10"/>
      <c r="HC780" s="10"/>
      <c r="HD780" s="10"/>
      <c r="HE780" s="10"/>
      <c r="HF780" s="10"/>
    </row>
    <row r="781" spans="1:214" ht="25.5">
      <c r="A781" s="71" t="s">
        <v>752</v>
      </c>
      <c r="B781" s="7">
        <v>4500260</v>
      </c>
      <c r="C781" s="7" t="s">
        <v>658</v>
      </c>
      <c r="D781" s="8">
        <v>0</v>
      </c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10"/>
      <c r="AX781" s="10"/>
      <c r="AY781" s="10"/>
      <c r="AZ781" s="10"/>
      <c r="BA781" s="10"/>
      <c r="BB781" s="10"/>
      <c r="BC781" s="10"/>
      <c r="BD781" s="10"/>
      <c r="BE781" s="10"/>
      <c r="BF781" s="10"/>
      <c r="BG781" s="10"/>
      <c r="BH781" s="10"/>
      <c r="BI781" s="10"/>
      <c r="BJ781" s="10"/>
      <c r="BK781" s="10"/>
      <c r="BL781" s="10"/>
      <c r="BM781" s="10"/>
      <c r="BN781" s="10"/>
      <c r="BO781" s="10"/>
      <c r="BP781" s="10"/>
      <c r="BQ781" s="10"/>
      <c r="BR781" s="10"/>
      <c r="BS781" s="10"/>
      <c r="BT781" s="10"/>
      <c r="BU781" s="10"/>
      <c r="BV781" s="10"/>
      <c r="BW781" s="10"/>
      <c r="BX781" s="10"/>
      <c r="BY781" s="10"/>
      <c r="BZ781" s="10"/>
      <c r="CA781" s="10"/>
      <c r="CB781" s="10"/>
      <c r="CC781" s="10"/>
      <c r="CD781" s="10"/>
      <c r="CE781" s="10"/>
      <c r="CF781" s="10"/>
      <c r="CG781" s="10"/>
      <c r="CH781" s="10"/>
      <c r="CI781" s="10"/>
      <c r="CJ781" s="10"/>
      <c r="CK781" s="10"/>
      <c r="CL781" s="10"/>
      <c r="CM781" s="10"/>
      <c r="CN781" s="10"/>
      <c r="CO781" s="10"/>
      <c r="CP781" s="10"/>
      <c r="CQ781" s="10"/>
      <c r="CR781" s="10"/>
      <c r="CS781" s="10"/>
      <c r="CT781" s="10"/>
      <c r="CU781" s="10"/>
      <c r="CV781" s="10"/>
      <c r="CW781" s="10"/>
      <c r="CX781" s="10"/>
      <c r="CY781" s="10"/>
      <c r="CZ781" s="10"/>
      <c r="DA781" s="10"/>
      <c r="DB781" s="10"/>
      <c r="DC781" s="10"/>
      <c r="DD781" s="10"/>
      <c r="DE781" s="10"/>
      <c r="DF781" s="10"/>
      <c r="DG781" s="10"/>
      <c r="DH781" s="10"/>
      <c r="DI781" s="10"/>
      <c r="DJ781" s="10"/>
      <c r="DK781" s="10"/>
      <c r="DL781" s="10"/>
      <c r="DM781" s="10"/>
      <c r="DN781" s="10"/>
      <c r="DO781" s="10"/>
      <c r="DP781" s="10"/>
      <c r="DQ781" s="10"/>
      <c r="DR781" s="10"/>
      <c r="DS781" s="10"/>
      <c r="DT781" s="10"/>
      <c r="DU781" s="10"/>
      <c r="DV781" s="10"/>
      <c r="DW781" s="10"/>
      <c r="DX781" s="10"/>
      <c r="DY781" s="10"/>
      <c r="DZ781" s="10"/>
      <c r="EA781" s="10"/>
      <c r="EB781" s="10"/>
      <c r="EC781" s="10"/>
      <c r="ED781" s="10"/>
      <c r="EE781" s="10"/>
      <c r="EF781" s="10"/>
      <c r="EG781" s="10"/>
      <c r="EH781" s="10"/>
      <c r="EI781" s="10"/>
      <c r="EJ781" s="10"/>
      <c r="EK781" s="10"/>
      <c r="EL781" s="10"/>
      <c r="EM781" s="10"/>
      <c r="EN781" s="10"/>
      <c r="EO781" s="10"/>
      <c r="EP781" s="10"/>
      <c r="EQ781" s="10"/>
      <c r="ER781" s="10"/>
      <c r="ES781" s="10"/>
      <c r="ET781" s="10"/>
      <c r="EU781" s="10"/>
      <c r="EV781" s="10"/>
      <c r="EW781" s="10"/>
      <c r="EX781" s="10"/>
      <c r="EY781" s="10"/>
      <c r="EZ781" s="10"/>
      <c r="FA781" s="10"/>
      <c r="FB781" s="10"/>
      <c r="FC781" s="10"/>
      <c r="FD781" s="10"/>
      <c r="FE781" s="10"/>
      <c r="FF781" s="10"/>
      <c r="FG781" s="10"/>
      <c r="FH781" s="10"/>
      <c r="FI781" s="10"/>
      <c r="FJ781" s="10"/>
      <c r="FK781" s="10"/>
      <c r="FL781" s="10"/>
      <c r="FM781" s="10"/>
      <c r="FN781" s="10"/>
      <c r="FO781" s="10"/>
      <c r="FP781" s="10"/>
      <c r="FQ781" s="10"/>
      <c r="FR781" s="10"/>
      <c r="FS781" s="10"/>
      <c r="FT781" s="10"/>
      <c r="FU781" s="10"/>
      <c r="FV781" s="10"/>
      <c r="FW781" s="10"/>
      <c r="FX781" s="10"/>
      <c r="FY781" s="10"/>
      <c r="FZ781" s="10"/>
      <c r="GA781" s="10"/>
      <c r="GB781" s="10"/>
      <c r="GC781" s="10"/>
      <c r="GD781" s="10"/>
      <c r="GE781" s="10"/>
      <c r="GF781" s="10"/>
      <c r="GG781" s="10"/>
      <c r="GH781" s="10"/>
      <c r="GI781" s="10"/>
      <c r="GJ781" s="10"/>
      <c r="GK781" s="10"/>
      <c r="GL781" s="10"/>
      <c r="GM781" s="10"/>
      <c r="GN781" s="10"/>
      <c r="GO781" s="10"/>
      <c r="GP781" s="10"/>
      <c r="GQ781" s="10"/>
      <c r="GR781" s="10"/>
      <c r="GS781" s="10"/>
      <c r="GT781" s="10"/>
      <c r="GU781" s="10"/>
      <c r="GV781" s="10"/>
      <c r="GW781" s="10"/>
      <c r="GX781" s="10"/>
      <c r="GY781" s="10"/>
      <c r="GZ781" s="10"/>
      <c r="HA781" s="10"/>
      <c r="HB781" s="10"/>
      <c r="HC781" s="10"/>
      <c r="HD781" s="10"/>
      <c r="HE781" s="10"/>
      <c r="HF781" s="10"/>
    </row>
    <row r="782" spans="1:214">
      <c r="A782" s="71" t="s">
        <v>752</v>
      </c>
      <c r="B782" s="7">
        <v>4500261</v>
      </c>
      <c r="C782" s="7" t="s">
        <v>659</v>
      </c>
      <c r="D782" s="8">
        <v>294110</v>
      </c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10"/>
      <c r="AX782" s="10"/>
      <c r="AY782" s="10"/>
      <c r="AZ782" s="10"/>
      <c r="BA782" s="10"/>
      <c r="BB782" s="10"/>
      <c r="BC782" s="10"/>
      <c r="BD782" s="10"/>
      <c r="BE782" s="10"/>
      <c r="BF782" s="10"/>
      <c r="BG782" s="10"/>
      <c r="BH782" s="10"/>
      <c r="BI782" s="10"/>
      <c r="BJ782" s="10"/>
      <c r="BK782" s="10"/>
      <c r="BL782" s="10"/>
      <c r="BM782" s="10"/>
      <c r="BN782" s="10"/>
      <c r="BO782" s="10"/>
      <c r="BP782" s="10"/>
      <c r="BQ782" s="10"/>
      <c r="BR782" s="10"/>
      <c r="BS782" s="10"/>
      <c r="BT782" s="10"/>
      <c r="BU782" s="10"/>
      <c r="BV782" s="10"/>
      <c r="BW782" s="10"/>
      <c r="BX782" s="10"/>
      <c r="BY782" s="10"/>
      <c r="BZ782" s="10"/>
      <c r="CA782" s="10"/>
      <c r="CB782" s="10"/>
      <c r="CC782" s="10"/>
      <c r="CD782" s="10"/>
      <c r="CE782" s="10"/>
      <c r="CF782" s="10"/>
      <c r="CG782" s="10"/>
      <c r="CH782" s="10"/>
      <c r="CI782" s="10"/>
      <c r="CJ782" s="10"/>
      <c r="CK782" s="10"/>
      <c r="CL782" s="10"/>
      <c r="CM782" s="10"/>
      <c r="CN782" s="10"/>
      <c r="CO782" s="10"/>
      <c r="CP782" s="10"/>
      <c r="CQ782" s="10"/>
      <c r="CR782" s="10"/>
      <c r="CS782" s="10"/>
      <c r="CT782" s="10"/>
      <c r="CU782" s="10"/>
      <c r="CV782" s="10"/>
      <c r="CW782" s="10"/>
      <c r="CX782" s="10"/>
      <c r="CY782" s="10"/>
      <c r="CZ782" s="10"/>
      <c r="DA782" s="10"/>
      <c r="DB782" s="10"/>
      <c r="DC782" s="10"/>
      <c r="DD782" s="10"/>
      <c r="DE782" s="10"/>
      <c r="DF782" s="10"/>
      <c r="DG782" s="10"/>
      <c r="DH782" s="10"/>
      <c r="DI782" s="10"/>
      <c r="DJ782" s="10"/>
      <c r="DK782" s="10"/>
      <c r="DL782" s="10"/>
      <c r="DM782" s="10"/>
      <c r="DN782" s="10"/>
      <c r="DO782" s="10"/>
      <c r="DP782" s="10"/>
      <c r="DQ782" s="10"/>
      <c r="DR782" s="10"/>
      <c r="DS782" s="10"/>
      <c r="DT782" s="10"/>
      <c r="DU782" s="10"/>
      <c r="DV782" s="10"/>
      <c r="DW782" s="10"/>
      <c r="DX782" s="10"/>
      <c r="DY782" s="10"/>
      <c r="DZ782" s="10"/>
      <c r="EA782" s="10"/>
      <c r="EB782" s="10"/>
      <c r="EC782" s="10"/>
      <c r="ED782" s="10"/>
      <c r="EE782" s="10"/>
      <c r="EF782" s="10"/>
      <c r="EG782" s="10"/>
      <c r="EH782" s="10"/>
      <c r="EI782" s="10"/>
      <c r="EJ782" s="10"/>
      <c r="EK782" s="10"/>
      <c r="EL782" s="10"/>
      <c r="EM782" s="10"/>
      <c r="EN782" s="10"/>
      <c r="EO782" s="10"/>
      <c r="EP782" s="10"/>
      <c r="EQ782" s="10"/>
      <c r="ER782" s="10"/>
      <c r="ES782" s="10"/>
      <c r="ET782" s="10"/>
      <c r="EU782" s="10"/>
      <c r="EV782" s="10"/>
      <c r="EW782" s="10"/>
      <c r="EX782" s="10"/>
      <c r="EY782" s="10"/>
      <c r="EZ782" s="10"/>
      <c r="FA782" s="10"/>
      <c r="FB782" s="10"/>
      <c r="FC782" s="10"/>
      <c r="FD782" s="10"/>
      <c r="FE782" s="10"/>
      <c r="FF782" s="10"/>
      <c r="FG782" s="10"/>
      <c r="FH782" s="10"/>
      <c r="FI782" s="10"/>
      <c r="FJ782" s="10"/>
      <c r="FK782" s="10"/>
      <c r="FL782" s="10"/>
      <c r="FM782" s="10"/>
      <c r="FN782" s="10"/>
      <c r="FO782" s="10"/>
      <c r="FP782" s="10"/>
      <c r="FQ782" s="10"/>
      <c r="FR782" s="10"/>
      <c r="FS782" s="10"/>
      <c r="FT782" s="10"/>
      <c r="FU782" s="10"/>
      <c r="FV782" s="10"/>
      <c r="FW782" s="10"/>
      <c r="FX782" s="10"/>
      <c r="FY782" s="10"/>
      <c r="FZ782" s="10"/>
      <c r="GA782" s="10"/>
      <c r="GB782" s="10"/>
      <c r="GC782" s="10"/>
      <c r="GD782" s="10"/>
      <c r="GE782" s="10"/>
      <c r="GF782" s="10"/>
      <c r="GG782" s="10"/>
      <c r="GH782" s="10"/>
      <c r="GI782" s="10"/>
      <c r="GJ782" s="10"/>
      <c r="GK782" s="10"/>
      <c r="GL782" s="10"/>
      <c r="GM782" s="10"/>
      <c r="GN782" s="10"/>
      <c r="GO782" s="10"/>
      <c r="GP782" s="10"/>
      <c r="GQ782" s="10"/>
      <c r="GR782" s="10"/>
      <c r="GS782" s="10"/>
      <c r="GT782" s="10"/>
      <c r="GU782" s="10"/>
      <c r="GV782" s="10"/>
      <c r="GW782" s="10"/>
      <c r="GX782" s="10"/>
      <c r="GY782" s="10"/>
      <c r="GZ782" s="10"/>
      <c r="HA782" s="10"/>
      <c r="HB782" s="10"/>
      <c r="HC782" s="10"/>
      <c r="HD782" s="10"/>
      <c r="HE782" s="10"/>
      <c r="HF782" s="10"/>
    </row>
    <row r="783" spans="1:214">
      <c r="A783" s="71" t="s">
        <v>752</v>
      </c>
      <c r="B783" s="7">
        <v>4500262</v>
      </c>
      <c r="C783" s="7" t="s">
        <v>660</v>
      </c>
      <c r="D783" s="8">
        <v>29629</v>
      </c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0"/>
      <c r="AX783" s="10"/>
      <c r="AY783" s="10"/>
      <c r="AZ783" s="10"/>
      <c r="BA783" s="10"/>
      <c r="BB783" s="10"/>
      <c r="BC783" s="10"/>
      <c r="BD783" s="10"/>
      <c r="BE783" s="10"/>
      <c r="BF783" s="10"/>
      <c r="BG783" s="10"/>
      <c r="BH783" s="10"/>
      <c r="BI783" s="10"/>
      <c r="BJ783" s="10"/>
      <c r="BK783" s="10"/>
      <c r="BL783" s="10"/>
      <c r="BM783" s="10"/>
      <c r="BN783" s="10"/>
      <c r="BO783" s="10"/>
      <c r="BP783" s="10"/>
      <c r="BQ783" s="10"/>
      <c r="BR783" s="10"/>
      <c r="BS783" s="10"/>
      <c r="BT783" s="10"/>
      <c r="BU783" s="10"/>
      <c r="BV783" s="10"/>
      <c r="BW783" s="10"/>
      <c r="BX783" s="10"/>
      <c r="BY783" s="10"/>
      <c r="BZ783" s="10"/>
      <c r="CA783" s="10"/>
      <c r="CB783" s="10"/>
      <c r="CC783" s="10"/>
      <c r="CD783" s="10"/>
      <c r="CE783" s="10"/>
      <c r="CF783" s="10"/>
      <c r="CG783" s="10"/>
      <c r="CH783" s="10"/>
      <c r="CI783" s="10"/>
      <c r="CJ783" s="10"/>
      <c r="CK783" s="10"/>
      <c r="CL783" s="10"/>
      <c r="CM783" s="10"/>
      <c r="CN783" s="10"/>
      <c r="CO783" s="10"/>
      <c r="CP783" s="10"/>
      <c r="CQ783" s="10"/>
      <c r="CR783" s="10"/>
      <c r="CS783" s="10"/>
      <c r="CT783" s="10"/>
      <c r="CU783" s="10"/>
      <c r="CV783" s="10"/>
      <c r="CW783" s="10"/>
      <c r="CX783" s="10"/>
      <c r="CY783" s="10"/>
      <c r="CZ783" s="10"/>
      <c r="DA783" s="10"/>
      <c r="DB783" s="10"/>
      <c r="DC783" s="10"/>
      <c r="DD783" s="10"/>
      <c r="DE783" s="10"/>
      <c r="DF783" s="10"/>
      <c r="DG783" s="10"/>
      <c r="DH783" s="10"/>
      <c r="DI783" s="10"/>
      <c r="DJ783" s="10"/>
      <c r="DK783" s="10"/>
      <c r="DL783" s="10"/>
      <c r="DM783" s="10"/>
      <c r="DN783" s="10"/>
      <c r="DO783" s="10"/>
      <c r="DP783" s="10"/>
      <c r="DQ783" s="10"/>
      <c r="DR783" s="10"/>
      <c r="DS783" s="10"/>
      <c r="DT783" s="10"/>
      <c r="DU783" s="10"/>
      <c r="DV783" s="10"/>
      <c r="DW783" s="10"/>
      <c r="DX783" s="10"/>
      <c r="DY783" s="10"/>
      <c r="DZ783" s="10"/>
      <c r="EA783" s="10"/>
      <c r="EB783" s="10"/>
      <c r="EC783" s="10"/>
      <c r="ED783" s="10"/>
      <c r="EE783" s="10"/>
      <c r="EF783" s="10"/>
      <c r="EG783" s="10"/>
      <c r="EH783" s="10"/>
      <c r="EI783" s="10"/>
      <c r="EJ783" s="10"/>
      <c r="EK783" s="10"/>
      <c r="EL783" s="10"/>
      <c r="EM783" s="10"/>
      <c r="EN783" s="10"/>
      <c r="EO783" s="10"/>
      <c r="EP783" s="10"/>
      <c r="EQ783" s="10"/>
      <c r="ER783" s="10"/>
      <c r="ES783" s="10"/>
      <c r="ET783" s="10"/>
      <c r="EU783" s="10"/>
      <c r="EV783" s="10"/>
      <c r="EW783" s="10"/>
      <c r="EX783" s="10"/>
      <c r="EY783" s="10"/>
      <c r="EZ783" s="10"/>
      <c r="FA783" s="10"/>
      <c r="FB783" s="10"/>
      <c r="FC783" s="10"/>
      <c r="FD783" s="10"/>
      <c r="FE783" s="10"/>
      <c r="FF783" s="10"/>
      <c r="FG783" s="10"/>
      <c r="FH783" s="10"/>
      <c r="FI783" s="10"/>
      <c r="FJ783" s="10"/>
      <c r="FK783" s="10"/>
      <c r="FL783" s="10"/>
      <c r="FM783" s="10"/>
      <c r="FN783" s="10"/>
      <c r="FO783" s="10"/>
      <c r="FP783" s="10"/>
      <c r="FQ783" s="10"/>
      <c r="FR783" s="10"/>
      <c r="FS783" s="10"/>
      <c r="FT783" s="10"/>
      <c r="FU783" s="10"/>
      <c r="FV783" s="10"/>
      <c r="FW783" s="10"/>
      <c r="FX783" s="10"/>
      <c r="FY783" s="10"/>
      <c r="FZ783" s="10"/>
      <c r="GA783" s="10"/>
      <c r="GB783" s="10"/>
      <c r="GC783" s="10"/>
      <c r="GD783" s="10"/>
      <c r="GE783" s="10"/>
      <c r="GF783" s="10"/>
      <c r="GG783" s="10"/>
      <c r="GH783" s="10"/>
      <c r="GI783" s="10"/>
      <c r="GJ783" s="10"/>
      <c r="GK783" s="10"/>
      <c r="GL783" s="10"/>
      <c r="GM783" s="10"/>
      <c r="GN783" s="10"/>
      <c r="GO783" s="10"/>
      <c r="GP783" s="10"/>
      <c r="GQ783" s="10"/>
      <c r="GR783" s="10"/>
      <c r="GS783" s="10"/>
      <c r="GT783" s="10"/>
      <c r="GU783" s="10"/>
      <c r="GV783" s="10"/>
      <c r="GW783" s="10"/>
      <c r="GX783" s="10"/>
      <c r="GY783" s="10"/>
      <c r="GZ783" s="10"/>
      <c r="HA783" s="10"/>
      <c r="HB783" s="10"/>
      <c r="HC783" s="10"/>
      <c r="HD783" s="10"/>
      <c r="HE783" s="10"/>
      <c r="HF783" s="10"/>
    </row>
    <row r="784" spans="1:214">
      <c r="A784" s="71" t="s">
        <v>752</v>
      </c>
      <c r="B784" s="7">
        <v>4500263</v>
      </c>
      <c r="C784" s="7" t="s">
        <v>661</v>
      </c>
      <c r="D784" s="8">
        <v>41680</v>
      </c>
      <c r="E784" s="12"/>
      <c r="F784" s="11"/>
      <c r="G784" s="12"/>
      <c r="H784" s="12"/>
      <c r="I784" s="12"/>
      <c r="J784" s="11"/>
      <c r="K784" s="12"/>
      <c r="L784" s="12"/>
      <c r="M784" s="11"/>
      <c r="N784" s="12"/>
      <c r="O784" s="12"/>
      <c r="P784" s="11"/>
      <c r="Q784" s="12"/>
      <c r="R784" s="12"/>
      <c r="S784" s="11"/>
      <c r="T784" s="12"/>
      <c r="U784" s="12"/>
      <c r="V784" s="11"/>
      <c r="W784" s="12"/>
      <c r="X784" s="12"/>
      <c r="Y784" s="11"/>
      <c r="Z784" s="12"/>
      <c r="AA784" s="12"/>
      <c r="AB784" s="11"/>
      <c r="AC784" s="12"/>
      <c r="AD784" s="12"/>
      <c r="AE784" s="11"/>
      <c r="AF784" s="12"/>
      <c r="AG784" s="12"/>
      <c r="AH784" s="11"/>
      <c r="AI784" s="12"/>
      <c r="AJ784" s="12"/>
      <c r="AK784" s="11"/>
      <c r="AL784" s="12"/>
      <c r="AM784" s="12"/>
      <c r="AN784" s="11"/>
      <c r="AO784" s="12"/>
      <c r="AP784" s="12"/>
      <c r="AQ784" s="11"/>
      <c r="AR784" s="12"/>
      <c r="AS784" s="12"/>
      <c r="AT784" s="11"/>
      <c r="AU784" s="12"/>
      <c r="AV784" s="12"/>
      <c r="AW784" s="11"/>
      <c r="AX784" s="12"/>
      <c r="AY784" s="12"/>
      <c r="AZ784" s="11"/>
      <c r="BA784" s="12"/>
      <c r="BB784" s="12"/>
      <c r="BC784" s="11"/>
      <c r="BD784" s="12"/>
      <c r="BE784" s="12"/>
      <c r="BF784" s="11"/>
      <c r="BG784" s="12"/>
      <c r="BH784" s="12"/>
      <c r="BI784" s="11"/>
      <c r="BJ784" s="12"/>
      <c r="BK784" s="12"/>
      <c r="BL784" s="11"/>
      <c r="BM784" s="12"/>
      <c r="BN784" s="12"/>
      <c r="BO784" s="11"/>
      <c r="BP784" s="12"/>
      <c r="BQ784" s="12"/>
      <c r="BR784" s="11"/>
      <c r="BS784" s="12"/>
      <c r="BT784" s="12"/>
      <c r="BU784" s="11"/>
      <c r="BV784" s="12"/>
      <c r="BW784" s="12"/>
      <c r="BX784" s="11"/>
      <c r="BY784" s="12"/>
      <c r="BZ784" s="12"/>
      <c r="CA784" s="11"/>
      <c r="CB784" s="12"/>
      <c r="CC784" s="12"/>
      <c r="CD784" s="11"/>
      <c r="CE784" s="12"/>
      <c r="CF784" s="12"/>
      <c r="CG784" s="11"/>
      <c r="CH784" s="12"/>
      <c r="CI784" s="12"/>
      <c r="CJ784" s="11"/>
      <c r="CK784" s="12"/>
      <c r="CL784" s="12"/>
      <c r="CM784" s="11"/>
      <c r="CN784" s="12"/>
      <c r="CO784" s="12"/>
      <c r="CP784" s="11"/>
      <c r="CQ784" s="12"/>
      <c r="CR784" s="12"/>
      <c r="CS784" s="11"/>
      <c r="CT784" s="12"/>
      <c r="CU784" s="12"/>
      <c r="CV784" s="11"/>
      <c r="CW784" s="12"/>
      <c r="CX784" s="12"/>
      <c r="CY784" s="11"/>
      <c r="CZ784" s="12"/>
      <c r="DA784" s="12"/>
      <c r="DB784" s="11"/>
      <c r="DC784" s="12"/>
      <c r="DD784" s="12"/>
      <c r="DE784" s="11"/>
      <c r="DF784" s="12"/>
      <c r="DG784" s="12"/>
      <c r="DH784" s="11"/>
      <c r="DI784" s="12"/>
      <c r="DJ784" s="12"/>
      <c r="DK784" s="11"/>
      <c r="DL784" s="12"/>
      <c r="DM784" s="12"/>
      <c r="DN784" s="11"/>
      <c r="DO784" s="12"/>
      <c r="DP784" s="12"/>
      <c r="DQ784" s="11"/>
      <c r="DR784" s="12"/>
      <c r="DS784" s="12"/>
      <c r="DT784" s="11"/>
      <c r="DU784" s="12"/>
      <c r="DV784" s="12"/>
      <c r="DW784" s="11"/>
      <c r="DX784" s="12"/>
      <c r="DY784" s="12"/>
      <c r="DZ784" s="11"/>
      <c r="EA784" s="12"/>
      <c r="EB784" s="12"/>
      <c r="EC784" s="11"/>
      <c r="ED784" s="12"/>
      <c r="EE784" s="12"/>
      <c r="EF784" s="11"/>
      <c r="EG784" s="12"/>
      <c r="EH784" s="12"/>
      <c r="EI784" s="11"/>
      <c r="EJ784" s="12"/>
      <c r="EK784" s="12"/>
      <c r="EL784" s="11"/>
      <c r="EM784" s="12"/>
      <c r="EN784" s="12"/>
      <c r="EO784" s="11"/>
      <c r="EP784" s="12"/>
      <c r="EQ784" s="12"/>
      <c r="ER784" s="11"/>
      <c r="ES784" s="12"/>
      <c r="ET784" s="12"/>
      <c r="EU784" s="11"/>
      <c r="EV784" s="12"/>
      <c r="EW784" s="12"/>
      <c r="EX784" s="11"/>
      <c r="EY784" s="12"/>
      <c r="EZ784" s="12"/>
      <c r="FA784" s="11"/>
      <c r="FB784" s="12"/>
      <c r="FC784" s="12"/>
      <c r="FD784" s="11"/>
      <c r="FE784" s="12"/>
      <c r="FF784" s="12"/>
      <c r="FG784" s="11"/>
      <c r="FH784" s="12"/>
      <c r="FI784" s="12"/>
      <c r="FJ784" s="11"/>
      <c r="FK784" s="12"/>
      <c r="FL784" s="12"/>
      <c r="FM784" s="11"/>
      <c r="FN784" s="12"/>
      <c r="FO784" s="12"/>
      <c r="FP784" s="11"/>
      <c r="FQ784" s="12"/>
      <c r="FR784" s="12"/>
      <c r="FS784" s="11"/>
      <c r="FT784" s="12"/>
      <c r="FU784" s="12"/>
      <c r="FV784" s="11"/>
      <c r="FW784" s="12"/>
      <c r="FX784" s="12"/>
      <c r="FY784" s="11"/>
      <c r="FZ784" s="12"/>
      <c r="GA784" s="12"/>
      <c r="GB784" s="11"/>
      <c r="GC784" s="12"/>
      <c r="GD784" s="12"/>
      <c r="GE784" s="11"/>
      <c r="GF784" s="12"/>
      <c r="GG784" s="12"/>
      <c r="GH784" s="11"/>
      <c r="GI784" s="12"/>
      <c r="GJ784" s="12"/>
      <c r="GK784" s="11"/>
      <c r="GL784" s="12"/>
      <c r="GM784" s="12"/>
      <c r="GN784" s="11"/>
      <c r="GO784" s="12"/>
      <c r="GP784" s="12"/>
      <c r="GQ784" s="11"/>
      <c r="GR784" s="12"/>
      <c r="GS784" s="12"/>
      <c r="GT784" s="11"/>
      <c r="GU784" s="12"/>
      <c r="GV784" s="12"/>
      <c r="GW784" s="11"/>
      <c r="GX784" s="12"/>
      <c r="GY784" s="12"/>
      <c r="GZ784" s="11"/>
      <c r="HA784" s="12"/>
      <c r="HB784" s="12"/>
      <c r="HC784" s="11"/>
      <c r="HD784" s="12"/>
      <c r="HE784" s="12"/>
      <c r="HF784" s="11"/>
    </row>
    <row r="785" spans="1:214" ht="38.25">
      <c r="A785" s="4">
        <v>1.1000000000000001</v>
      </c>
      <c r="B785" s="5" t="s">
        <v>662</v>
      </c>
      <c r="C785" s="4" t="s">
        <v>663</v>
      </c>
      <c r="D785" s="6">
        <f>SUM(D786,D805)</f>
        <v>733820445</v>
      </c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10"/>
      <c r="BB785" s="10"/>
      <c r="BC785" s="10"/>
      <c r="BD785" s="10"/>
      <c r="BE785" s="10"/>
      <c r="BF785" s="10"/>
      <c r="BG785" s="10"/>
      <c r="BH785" s="10"/>
      <c r="BI785" s="10"/>
      <c r="BJ785" s="10"/>
      <c r="BK785" s="10"/>
      <c r="BL785" s="10"/>
      <c r="BM785" s="10"/>
      <c r="BN785" s="10"/>
      <c r="BO785" s="10"/>
      <c r="BP785" s="10"/>
      <c r="BQ785" s="10"/>
      <c r="BR785" s="10"/>
      <c r="BS785" s="10"/>
      <c r="BT785" s="10"/>
      <c r="BU785" s="10"/>
      <c r="BV785" s="10"/>
      <c r="BW785" s="10"/>
      <c r="BX785" s="10"/>
      <c r="BY785" s="10"/>
      <c r="BZ785" s="10"/>
      <c r="CA785" s="10"/>
      <c r="CB785" s="10"/>
      <c r="CC785" s="10"/>
      <c r="CD785" s="10"/>
      <c r="CE785" s="10"/>
      <c r="CF785" s="10"/>
      <c r="CG785" s="10"/>
      <c r="CH785" s="10"/>
      <c r="CI785" s="10"/>
      <c r="CJ785" s="10"/>
      <c r="CK785" s="10"/>
      <c r="CL785" s="10"/>
      <c r="CM785" s="10"/>
      <c r="CN785" s="10"/>
      <c r="CO785" s="10"/>
      <c r="CP785" s="10"/>
      <c r="CQ785" s="10"/>
      <c r="CR785" s="10"/>
      <c r="CS785" s="10"/>
      <c r="CT785" s="10"/>
      <c r="CU785" s="10"/>
      <c r="CV785" s="10"/>
      <c r="CW785" s="10"/>
      <c r="CX785" s="10"/>
      <c r="CY785" s="10"/>
      <c r="CZ785" s="10"/>
      <c r="DA785" s="10"/>
      <c r="DB785" s="10"/>
      <c r="DC785" s="10"/>
      <c r="DD785" s="10"/>
      <c r="DE785" s="10"/>
      <c r="DF785" s="10"/>
      <c r="DG785" s="10"/>
      <c r="DH785" s="10"/>
      <c r="DI785" s="10"/>
      <c r="DJ785" s="10"/>
      <c r="DK785" s="10"/>
      <c r="DL785" s="10"/>
      <c r="DM785" s="10"/>
      <c r="DN785" s="10"/>
      <c r="DO785" s="10"/>
      <c r="DP785" s="10"/>
      <c r="DQ785" s="10"/>
      <c r="DR785" s="10"/>
      <c r="DS785" s="10"/>
      <c r="DT785" s="10"/>
      <c r="DU785" s="10"/>
      <c r="DV785" s="10"/>
      <c r="DW785" s="10"/>
      <c r="DX785" s="10"/>
      <c r="DY785" s="10"/>
      <c r="DZ785" s="10"/>
      <c r="EA785" s="10"/>
      <c r="EB785" s="10"/>
      <c r="EC785" s="10"/>
      <c r="ED785" s="10"/>
      <c r="EE785" s="10"/>
      <c r="EF785" s="10"/>
      <c r="EG785" s="10"/>
      <c r="EH785" s="10"/>
      <c r="EI785" s="10"/>
      <c r="EJ785" s="10"/>
      <c r="EK785" s="10"/>
      <c r="EL785" s="10"/>
      <c r="EM785" s="10"/>
      <c r="EN785" s="10"/>
      <c r="EO785" s="10"/>
      <c r="EP785" s="10"/>
      <c r="EQ785" s="10"/>
      <c r="ER785" s="10"/>
      <c r="ES785" s="10"/>
      <c r="ET785" s="10"/>
      <c r="EU785" s="10"/>
      <c r="EV785" s="10"/>
      <c r="EW785" s="10"/>
      <c r="EX785" s="10"/>
      <c r="EY785" s="10"/>
      <c r="EZ785" s="10"/>
      <c r="FA785" s="10"/>
      <c r="FB785" s="10"/>
      <c r="FC785" s="10"/>
      <c r="FD785" s="10"/>
      <c r="FE785" s="10"/>
      <c r="FF785" s="10"/>
      <c r="FG785" s="10"/>
      <c r="FH785" s="10"/>
      <c r="FI785" s="10"/>
      <c r="FJ785" s="10"/>
      <c r="FK785" s="10"/>
      <c r="FL785" s="10"/>
      <c r="FM785" s="10"/>
      <c r="FN785" s="10"/>
      <c r="FO785" s="10"/>
      <c r="FP785" s="10"/>
      <c r="FQ785" s="10"/>
      <c r="FR785" s="10"/>
      <c r="FS785" s="10"/>
      <c r="FT785" s="10"/>
      <c r="FU785" s="10"/>
      <c r="FV785" s="10"/>
      <c r="FW785" s="10"/>
      <c r="FX785" s="10"/>
      <c r="FY785" s="10"/>
      <c r="FZ785" s="10"/>
      <c r="GA785" s="10"/>
      <c r="GB785" s="10"/>
      <c r="GC785" s="10"/>
      <c r="GD785" s="10"/>
      <c r="GE785" s="10"/>
      <c r="GF785" s="10"/>
      <c r="GG785" s="10"/>
      <c r="GH785" s="10"/>
      <c r="GI785" s="10"/>
      <c r="GJ785" s="10"/>
      <c r="GK785" s="10"/>
      <c r="GL785" s="10"/>
      <c r="GM785" s="10"/>
      <c r="GN785" s="10"/>
      <c r="GO785" s="10"/>
      <c r="GP785" s="10"/>
      <c r="GQ785" s="10"/>
      <c r="GR785" s="10"/>
      <c r="GS785" s="10"/>
      <c r="GT785" s="10"/>
      <c r="GU785" s="10"/>
      <c r="GV785" s="10"/>
      <c r="GW785" s="10"/>
      <c r="GX785" s="10"/>
      <c r="GY785" s="10"/>
      <c r="GZ785" s="10"/>
      <c r="HA785" s="10"/>
      <c r="HB785" s="10"/>
      <c r="HC785" s="10"/>
      <c r="HD785" s="10"/>
      <c r="HE785" s="10"/>
      <c r="HF785" s="10"/>
    </row>
    <row r="786" spans="1:214" ht="25.5">
      <c r="A786" s="4" t="s">
        <v>751</v>
      </c>
      <c r="B786" s="5">
        <v>3</v>
      </c>
      <c r="C786" s="5" t="s">
        <v>664</v>
      </c>
      <c r="D786" s="84">
        <f>D787+D788+D789+D790+D791+D792+D793+D794+D795+D796+D797+D798+D799+D800+D801+D802+D811+D812+D816-D803-D804</f>
        <v>733820445</v>
      </c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0"/>
      <c r="AX786" s="10"/>
      <c r="AY786" s="10"/>
      <c r="AZ786" s="10"/>
      <c r="BA786" s="10"/>
      <c r="BB786" s="10"/>
      <c r="BC786" s="10"/>
      <c r="BD786" s="10"/>
      <c r="BE786" s="10"/>
      <c r="BF786" s="10"/>
      <c r="BG786" s="10"/>
      <c r="BH786" s="10"/>
      <c r="BI786" s="10"/>
      <c r="BJ786" s="10"/>
      <c r="BK786" s="10"/>
      <c r="BL786" s="10"/>
      <c r="BM786" s="10"/>
      <c r="BN786" s="10"/>
      <c r="BO786" s="10"/>
      <c r="BP786" s="10"/>
      <c r="BQ786" s="10"/>
      <c r="BR786" s="10"/>
      <c r="BS786" s="10"/>
      <c r="BT786" s="10"/>
      <c r="BU786" s="10"/>
      <c r="BV786" s="10"/>
      <c r="BW786" s="10"/>
      <c r="BX786" s="10"/>
      <c r="BY786" s="10"/>
      <c r="BZ786" s="10"/>
      <c r="CA786" s="10"/>
      <c r="CB786" s="10"/>
      <c r="CC786" s="10"/>
      <c r="CD786" s="10"/>
      <c r="CE786" s="10"/>
      <c r="CF786" s="10"/>
      <c r="CG786" s="10"/>
      <c r="CH786" s="10"/>
      <c r="CI786" s="10"/>
      <c r="CJ786" s="10"/>
      <c r="CK786" s="10"/>
      <c r="CL786" s="10"/>
      <c r="CM786" s="10"/>
      <c r="CN786" s="10"/>
      <c r="CO786" s="10"/>
      <c r="CP786" s="10"/>
      <c r="CQ786" s="10"/>
      <c r="CR786" s="10"/>
      <c r="CS786" s="10"/>
      <c r="CT786" s="10"/>
      <c r="CU786" s="10"/>
      <c r="CV786" s="10"/>
      <c r="CW786" s="10"/>
      <c r="CX786" s="10"/>
      <c r="CY786" s="10"/>
      <c r="CZ786" s="10"/>
      <c r="DA786" s="10"/>
      <c r="DB786" s="10"/>
      <c r="DC786" s="10"/>
      <c r="DD786" s="10"/>
      <c r="DE786" s="10"/>
      <c r="DF786" s="10"/>
      <c r="DG786" s="10"/>
      <c r="DH786" s="10"/>
      <c r="DI786" s="10"/>
      <c r="DJ786" s="10"/>
      <c r="DK786" s="10"/>
      <c r="DL786" s="10"/>
      <c r="DM786" s="10"/>
      <c r="DN786" s="10"/>
      <c r="DO786" s="10"/>
      <c r="DP786" s="10"/>
      <c r="DQ786" s="10"/>
      <c r="DR786" s="10"/>
      <c r="DS786" s="10"/>
      <c r="DT786" s="10"/>
      <c r="DU786" s="10"/>
      <c r="DV786" s="10"/>
      <c r="DW786" s="10"/>
      <c r="DX786" s="10"/>
      <c r="DY786" s="10"/>
      <c r="DZ786" s="10"/>
      <c r="EA786" s="10"/>
      <c r="EB786" s="10"/>
      <c r="EC786" s="10"/>
      <c r="ED786" s="10"/>
      <c r="EE786" s="10"/>
      <c r="EF786" s="10"/>
      <c r="EG786" s="10"/>
      <c r="EH786" s="10"/>
      <c r="EI786" s="10"/>
      <c r="EJ786" s="10"/>
      <c r="EK786" s="10"/>
      <c r="EL786" s="10"/>
      <c r="EM786" s="10"/>
      <c r="EN786" s="10"/>
      <c r="EO786" s="10"/>
      <c r="EP786" s="10"/>
      <c r="EQ786" s="10"/>
      <c r="ER786" s="10"/>
      <c r="ES786" s="10"/>
      <c r="ET786" s="10"/>
      <c r="EU786" s="10"/>
      <c r="EV786" s="10"/>
      <c r="EW786" s="10"/>
      <c r="EX786" s="10"/>
      <c r="EY786" s="10"/>
      <c r="EZ786" s="10"/>
      <c r="FA786" s="10"/>
      <c r="FB786" s="10"/>
      <c r="FC786" s="10"/>
      <c r="FD786" s="10"/>
      <c r="FE786" s="10"/>
      <c r="FF786" s="10"/>
      <c r="FG786" s="10"/>
      <c r="FH786" s="10"/>
      <c r="FI786" s="10"/>
      <c r="FJ786" s="10"/>
      <c r="FK786" s="10"/>
      <c r="FL786" s="10"/>
      <c r="FM786" s="10"/>
      <c r="FN786" s="10"/>
      <c r="FO786" s="10"/>
      <c r="FP786" s="10"/>
      <c r="FQ786" s="10"/>
      <c r="FR786" s="10"/>
      <c r="FS786" s="10"/>
      <c r="FT786" s="10"/>
      <c r="FU786" s="10"/>
      <c r="FV786" s="10"/>
      <c r="FW786" s="10"/>
      <c r="FX786" s="10"/>
      <c r="FY786" s="10"/>
      <c r="FZ786" s="10"/>
      <c r="GA786" s="10"/>
      <c r="GB786" s="10"/>
      <c r="GC786" s="10"/>
      <c r="GD786" s="10"/>
      <c r="GE786" s="10"/>
      <c r="GF786" s="10"/>
      <c r="GG786" s="10"/>
      <c r="GH786" s="10"/>
      <c r="GI786" s="10"/>
      <c r="GJ786" s="10"/>
      <c r="GK786" s="10"/>
      <c r="GL786" s="10"/>
      <c r="GM786" s="10"/>
      <c r="GN786" s="10"/>
      <c r="GO786" s="10"/>
      <c r="GP786" s="10"/>
      <c r="GQ786" s="10"/>
      <c r="GR786" s="10"/>
      <c r="GS786" s="10"/>
      <c r="GT786" s="10"/>
      <c r="GU786" s="10"/>
      <c r="GV786" s="10"/>
      <c r="GW786" s="10"/>
      <c r="GX786" s="10"/>
      <c r="GY786" s="10"/>
      <c r="GZ786" s="10"/>
      <c r="HA786" s="10"/>
      <c r="HB786" s="10"/>
      <c r="HC786" s="10"/>
      <c r="HD786" s="10"/>
      <c r="HE786" s="10"/>
      <c r="HF786" s="10"/>
    </row>
    <row r="787" spans="1:214">
      <c r="A787" s="71" t="s">
        <v>752</v>
      </c>
      <c r="B787" s="7">
        <v>4500120</v>
      </c>
      <c r="C787" s="7" t="s">
        <v>665</v>
      </c>
      <c r="D787" s="8">
        <v>0</v>
      </c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0"/>
      <c r="AX787" s="10"/>
      <c r="AY787" s="10"/>
      <c r="AZ787" s="10"/>
      <c r="BA787" s="10"/>
      <c r="BB787" s="10"/>
      <c r="BC787" s="10"/>
      <c r="BD787" s="10"/>
      <c r="BE787" s="10"/>
      <c r="BF787" s="10"/>
      <c r="BG787" s="10"/>
      <c r="BH787" s="10"/>
      <c r="BI787" s="10"/>
      <c r="BJ787" s="10"/>
      <c r="BK787" s="10"/>
      <c r="BL787" s="10"/>
      <c r="BM787" s="10"/>
      <c r="BN787" s="10"/>
      <c r="BO787" s="10"/>
      <c r="BP787" s="10"/>
      <c r="BQ787" s="10"/>
      <c r="BR787" s="10"/>
      <c r="BS787" s="10"/>
      <c r="BT787" s="10"/>
      <c r="BU787" s="10"/>
      <c r="BV787" s="10"/>
      <c r="BW787" s="10"/>
      <c r="BX787" s="10"/>
      <c r="BY787" s="10"/>
      <c r="BZ787" s="10"/>
      <c r="CA787" s="10"/>
      <c r="CB787" s="10"/>
      <c r="CC787" s="10"/>
      <c r="CD787" s="10"/>
      <c r="CE787" s="10"/>
      <c r="CF787" s="10"/>
      <c r="CG787" s="10"/>
      <c r="CH787" s="10"/>
      <c r="CI787" s="10"/>
      <c r="CJ787" s="10"/>
      <c r="CK787" s="10"/>
      <c r="CL787" s="10"/>
      <c r="CM787" s="10"/>
      <c r="CN787" s="10"/>
      <c r="CO787" s="10"/>
      <c r="CP787" s="10"/>
      <c r="CQ787" s="10"/>
      <c r="CR787" s="10"/>
      <c r="CS787" s="10"/>
      <c r="CT787" s="10"/>
      <c r="CU787" s="10"/>
      <c r="CV787" s="10"/>
      <c r="CW787" s="10"/>
      <c r="CX787" s="10"/>
      <c r="CY787" s="10"/>
      <c r="CZ787" s="10"/>
      <c r="DA787" s="10"/>
      <c r="DB787" s="10"/>
      <c r="DC787" s="10"/>
      <c r="DD787" s="10"/>
      <c r="DE787" s="10"/>
      <c r="DF787" s="10"/>
      <c r="DG787" s="10"/>
      <c r="DH787" s="10"/>
      <c r="DI787" s="10"/>
      <c r="DJ787" s="10"/>
      <c r="DK787" s="10"/>
      <c r="DL787" s="10"/>
      <c r="DM787" s="10"/>
      <c r="DN787" s="10"/>
      <c r="DO787" s="10"/>
      <c r="DP787" s="10"/>
      <c r="DQ787" s="10"/>
      <c r="DR787" s="10"/>
      <c r="DS787" s="10"/>
      <c r="DT787" s="10"/>
      <c r="DU787" s="10"/>
      <c r="DV787" s="10"/>
      <c r="DW787" s="10"/>
      <c r="DX787" s="10"/>
      <c r="DY787" s="10"/>
      <c r="DZ787" s="10"/>
      <c r="EA787" s="10"/>
      <c r="EB787" s="10"/>
      <c r="EC787" s="10"/>
      <c r="ED787" s="10"/>
      <c r="EE787" s="10"/>
      <c r="EF787" s="10"/>
      <c r="EG787" s="10"/>
      <c r="EH787" s="10"/>
      <c r="EI787" s="10"/>
      <c r="EJ787" s="10"/>
      <c r="EK787" s="10"/>
      <c r="EL787" s="10"/>
      <c r="EM787" s="10"/>
      <c r="EN787" s="10"/>
      <c r="EO787" s="10"/>
      <c r="EP787" s="10"/>
      <c r="EQ787" s="10"/>
      <c r="ER787" s="10"/>
      <c r="ES787" s="10"/>
      <c r="ET787" s="10"/>
      <c r="EU787" s="10"/>
      <c r="EV787" s="10"/>
      <c r="EW787" s="10"/>
      <c r="EX787" s="10"/>
      <c r="EY787" s="10"/>
      <c r="EZ787" s="10"/>
      <c r="FA787" s="10"/>
      <c r="FB787" s="10"/>
      <c r="FC787" s="10"/>
      <c r="FD787" s="10"/>
      <c r="FE787" s="10"/>
      <c r="FF787" s="10"/>
      <c r="FG787" s="10"/>
      <c r="FH787" s="10"/>
      <c r="FI787" s="10"/>
      <c r="FJ787" s="10"/>
      <c r="FK787" s="10"/>
      <c r="FL787" s="10"/>
      <c r="FM787" s="10"/>
      <c r="FN787" s="10"/>
      <c r="FO787" s="10"/>
      <c r="FP787" s="10"/>
      <c r="FQ787" s="10"/>
      <c r="FR787" s="10"/>
      <c r="FS787" s="10"/>
      <c r="FT787" s="10"/>
      <c r="FU787" s="10"/>
      <c r="FV787" s="10"/>
      <c r="FW787" s="10"/>
      <c r="FX787" s="10"/>
      <c r="FY787" s="10"/>
      <c r="FZ787" s="10"/>
      <c r="GA787" s="10"/>
      <c r="GB787" s="10"/>
      <c r="GC787" s="10"/>
      <c r="GD787" s="10"/>
      <c r="GE787" s="10"/>
      <c r="GF787" s="10"/>
      <c r="GG787" s="10"/>
      <c r="GH787" s="10"/>
      <c r="GI787" s="10"/>
      <c r="GJ787" s="10"/>
      <c r="GK787" s="10"/>
      <c r="GL787" s="10"/>
      <c r="GM787" s="10"/>
      <c r="GN787" s="10"/>
      <c r="GO787" s="10"/>
      <c r="GP787" s="10"/>
      <c r="GQ787" s="10"/>
      <c r="GR787" s="10"/>
      <c r="GS787" s="10"/>
      <c r="GT787" s="10"/>
      <c r="GU787" s="10"/>
      <c r="GV787" s="10"/>
      <c r="GW787" s="10"/>
      <c r="GX787" s="10"/>
      <c r="GY787" s="10"/>
      <c r="GZ787" s="10"/>
      <c r="HA787" s="10"/>
      <c r="HB787" s="10"/>
      <c r="HC787" s="10"/>
      <c r="HD787" s="10"/>
      <c r="HE787" s="10"/>
      <c r="HF787" s="10"/>
    </row>
    <row r="788" spans="1:214">
      <c r="A788" s="71" t="s">
        <v>752</v>
      </c>
      <c r="B788" s="7">
        <v>4500131</v>
      </c>
      <c r="C788" s="7" t="s">
        <v>666</v>
      </c>
      <c r="D788" s="8">
        <v>738217106</v>
      </c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10"/>
      <c r="AX788" s="10"/>
      <c r="AY788" s="10"/>
      <c r="AZ788" s="10"/>
      <c r="BA788" s="10"/>
      <c r="BB788" s="10"/>
      <c r="BC788" s="10"/>
      <c r="BD788" s="10"/>
      <c r="BE788" s="10"/>
      <c r="BF788" s="10"/>
      <c r="BG788" s="10"/>
      <c r="BH788" s="10"/>
      <c r="BI788" s="10"/>
      <c r="BJ788" s="10"/>
      <c r="BK788" s="10"/>
      <c r="BL788" s="10"/>
      <c r="BM788" s="10"/>
      <c r="BN788" s="10"/>
      <c r="BO788" s="10"/>
      <c r="BP788" s="10"/>
      <c r="BQ788" s="10"/>
      <c r="BR788" s="10"/>
      <c r="BS788" s="10"/>
      <c r="BT788" s="10"/>
      <c r="BU788" s="10"/>
      <c r="BV788" s="10"/>
      <c r="BW788" s="10"/>
      <c r="BX788" s="10"/>
      <c r="BY788" s="10"/>
      <c r="BZ788" s="10"/>
      <c r="CA788" s="10"/>
      <c r="CB788" s="10"/>
      <c r="CC788" s="10"/>
      <c r="CD788" s="10"/>
      <c r="CE788" s="10"/>
      <c r="CF788" s="10"/>
      <c r="CG788" s="10"/>
      <c r="CH788" s="10"/>
      <c r="CI788" s="10"/>
      <c r="CJ788" s="10"/>
      <c r="CK788" s="10"/>
      <c r="CL788" s="10"/>
      <c r="CM788" s="10"/>
      <c r="CN788" s="10"/>
      <c r="CO788" s="10"/>
      <c r="CP788" s="10"/>
      <c r="CQ788" s="10"/>
      <c r="CR788" s="10"/>
      <c r="CS788" s="10"/>
      <c r="CT788" s="10"/>
      <c r="CU788" s="10"/>
      <c r="CV788" s="10"/>
      <c r="CW788" s="10"/>
      <c r="CX788" s="10"/>
      <c r="CY788" s="10"/>
      <c r="CZ788" s="10"/>
      <c r="DA788" s="10"/>
      <c r="DB788" s="10"/>
      <c r="DC788" s="10"/>
      <c r="DD788" s="10"/>
      <c r="DE788" s="10"/>
      <c r="DF788" s="10"/>
      <c r="DG788" s="10"/>
      <c r="DH788" s="10"/>
      <c r="DI788" s="10"/>
      <c r="DJ788" s="10"/>
      <c r="DK788" s="10"/>
      <c r="DL788" s="10"/>
      <c r="DM788" s="10"/>
      <c r="DN788" s="10"/>
      <c r="DO788" s="10"/>
      <c r="DP788" s="10"/>
      <c r="DQ788" s="10"/>
      <c r="DR788" s="10"/>
      <c r="DS788" s="10"/>
      <c r="DT788" s="10"/>
      <c r="DU788" s="10"/>
      <c r="DV788" s="10"/>
      <c r="DW788" s="10"/>
      <c r="DX788" s="10"/>
      <c r="DY788" s="10"/>
      <c r="DZ788" s="10"/>
      <c r="EA788" s="10"/>
      <c r="EB788" s="10"/>
      <c r="EC788" s="10"/>
      <c r="ED788" s="10"/>
      <c r="EE788" s="10"/>
      <c r="EF788" s="10"/>
      <c r="EG788" s="10"/>
      <c r="EH788" s="10"/>
      <c r="EI788" s="10"/>
      <c r="EJ788" s="10"/>
      <c r="EK788" s="10"/>
      <c r="EL788" s="10"/>
      <c r="EM788" s="10"/>
      <c r="EN788" s="10"/>
      <c r="EO788" s="10"/>
      <c r="EP788" s="10"/>
      <c r="EQ788" s="10"/>
      <c r="ER788" s="10"/>
      <c r="ES788" s="10"/>
      <c r="ET788" s="10"/>
      <c r="EU788" s="10"/>
      <c r="EV788" s="10"/>
      <c r="EW788" s="10"/>
      <c r="EX788" s="10"/>
      <c r="EY788" s="10"/>
      <c r="EZ788" s="10"/>
      <c r="FA788" s="10"/>
      <c r="FB788" s="10"/>
      <c r="FC788" s="10"/>
      <c r="FD788" s="10"/>
      <c r="FE788" s="10"/>
      <c r="FF788" s="10"/>
      <c r="FG788" s="10"/>
      <c r="FH788" s="10"/>
      <c r="FI788" s="10"/>
      <c r="FJ788" s="10"/>
      <c r="FK788" s="10"/>
      <c r="FL788" s="10"/>
      <c r="FM788" s="10"/>
      <c r="FN788" s="10"/>
      <c r="FO788" s="10"/>
      <c r="FP788" s="10"/>
      <c r="FQ788" s="10"/>
      <c r="FR788" s="10"/>
      <c r="FS788" s="10"/>
      <c r="FT788" s="10"/>
      <c r="FU788" s="10"/>
      <c r="FV788" s="10"/>
      <c r="FW788" s="10"/>
      <c r="FX788" s="10"/>
      <c r="FY788" s="10"/>
      <c r="FZ788" s="10"/>
      <c r="GA788" s="10"/>
      <c r="GB788" s="10"/>
      <c r="GC788" s="10"/>
      <c r="GD788" s="10"/>
      <c r="GE788" s="10"/>
      <c r="GF788" s="10"/>
      <c r="GG788" s="10"/>
      <c r="GH788" s="10"/>
      <c r="GI788" s="10"/>
      <c r="GJ788" s="10"/>
      <c r="GK788" s="10"/>
      <c r="GL788" s="10"/>
      <c r="GM788" s="10"/>
      <c r="GN788" s="10"/>
      <c r="GO788" s="10"/>
      <c r="GP788" s="10"/>
      <c r="GQ788" s="10"/>
      <c r="GR788" s="10"/>
      <c r="GS788" s="10"/>
      <c r="GT788" s="10"/>
      <c r="GU788" s="10"/>
      <c r="GV788" s="10"/>
      <c r="GW788" s="10"/>
      <c r="GX788" s="10"/>
      <c r="GY788" s="10"/>
      <c r="GZ788" s="10"/>
      <c r="HA788" s="10"/>
      <c r="HB788" s="10"/>
      <c r="HC788" s="10"/>
      <c r="HD788" s="10"/>
      <c r="HE788" s="10"/>
      <c r="HF788" s="10"/>
    </row>
    <row r="789" spans="1:214">
      <c r="A789" s="71" t="s">
        <v>752</v>
      </c>
      <c r="B789" s="7">
        <v>4500132</v>
      </c>
      <c r="C789" s="7" t="s">
        <v>667</v>
      </c>
      <c r="D789" s="8">
        <v>0</v>
      </c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0"/>
      <c r="AX789" s="10"/>
      <c r="AY789" s="10"/>
      <c r="AZ789" s="10"/>
      <c r="BA789" s="10"/>
      <c r="BB789" s="10"/>
      <c r="BC789" s="10"/>
      <c r="BD789" s="10"/>
      <c r="BE789" s="10"/>
      <c r="BF789" s="10"/>
      <c r="BG789" s="10"/>
      <c r="BH789" s="10"/>
      <c r="BI789" s="10"/>
      <c r="BJ789" s="10"/>
      <c r="BK789" s="10"/>
      <c r="BL789" s="10"/>
      <c r="BM789" s="10"/>
      <c r="BN789" s="10"/>
      <c r="BO789" s="10"/>
      <c r="BP789" s="10"/>
      <c r="BQ789" s="10"/>
      <c r="BR789" s="10"/>
      <c r="BS789" s="10"/>
      <c r="BT789" s="10"/>
      <c r="BU789" s="10"/>
      <c r="BV789" s="10"/>
      <c r="BW789" s="10"/>
      <c r="BX789" s="10"/>
      <c r="BY789" s="10"/>
      <c r="BZ789" s="10"/>
      <c r="CA789" s="10"/>
      <c r="CB789" s="10"/>
      <c r="CC789" s="10"/>
      <c r="CD789" s="10"/>
      <c r="CE789" s="10"/>
      <c r="CF789" s="10"/>
      <c r="CG789" s="10"/>
      <c r="CH789" s="10"/>
      <c r="CI789" s="10"/>
      <c r="CJ789" s="10"/>
      <c r="CK789" s="10"/>
      <c r="CL789" s="10"/>
      <c r="CM789" s="10"/>
      <c r="CN789" s="10"/>
      <c r="CO789" s="10"/>
      <c r="CP789" s="10"/>
      <c r="CQ789" s="10"/>
      <c r="CR789" s="10"/>
      <c r="CS789" s="10"/>
      <c r="CT789" s="10"/>
      <c r="CU789" s="10"/>
      <c r="CV789" s="10"/>
      <c r="CW789" s="10"/>
      <c r="CX789" s="10"/>
      <c r="CY789" s="10"/>
      <c r="CZ789" s="10"/>
      <c r="DA789" s="10"/>
      <c r="DB789" s="10"/>
      <c r="DC789" s="10"/>
      <c r="DD789" s="10"/>
      <c r="DE789" s="10"/>
      <c r="DF789" s="10"/>
      <c r="DG789" s="10"/>
      <c r="DH789" s="10"/>
      <c r="DI789" s="10"/>
      <c r="DJ789" s="10"/>
      <c r="DK789" s="10"/>
      <c r="DL789" s="10"/>
      <c r="DM789" s="10"/>
      <c r="DN789" s="10"/>
      <c r="DO789" s="10"/>
      <c r="DP789" s="10"/>
      <c r="DQ789" s="10"/>
      <c r="DR789" s="10"/>
      <c r="DS789" s="10"/>
      <c r="DT789" s="10"/>
      <c r="DU789" s="10"/>
      <c r="DV789" s="10"/>
      <c r="DW789" s="10"/>
      <c r="DX789" s="10"/>
      <c r="DY789" s="10"/>
      <c r="DZ789" s="10"/>
      <c r="EA789" s="10"/>
      <c r="EB789" s="10"/>
      <c r="EC789" s="10"/>
      <c r="ED789" s="10"/>
      <c r="EE789" s="10"/>
      <c r="EF789" s="10"/>
      <c r="EG789" s="10"/>
      <c r="EH789" s="10"/>
      <c r="EI789" s="10"/>
      <c r="EJ789" s="10"/>
      <c r="EK789" s="10"/>
      <c r="EL789" s="10"/>
      <c r="EM789" s="10"/>
      <c r="EN789" s="10"/>
      <c r="EO789" s="10"/>
      <c r="EP789" s="10"/>
      <c r="EQ789" s="10"/>
      <c r="ER789" s="10"/>
      <c r="ES789" s="10"/>
      <c r="ET789" s="10"/>
      <c r="EU789" s="10"/>
      <c r="EV789" s="10"/>
      <c r="EW789" s="10"/>
      <c r="EX789" s="10"/>
      <c r="EY789" s="10"/>
      <c r="EZ789" s="10"/>
      <c r="FA789" s="10"/>
      <c r="FB789" s="10"/>
      <c r="FC789" s="10"/>
      <c r="FD789" s="10"/>
      <c r="FE789" s="10"/>
      <c r="FF789" s="10"/>
      <c r="FG789" s="10"/>
      <c r="FH789" s="10"/>
      <c r="FI789" s="10"/>
      <c r="FJ789" s="10"/>
      <c r="FK789" s="10"/>
      <c r="FL789" s="10"/>
      <c r="FM789" s="10"/>
      <c r="FN789" s="10"/>
      <c r="FO789" s="10"/>
      <c r="FP789" s="10"/>
      <c r="FQ789" s="10"/>
      <c r="FR789" s="10"/>
      <c r="FS789" s="10"/>
      <c r="FT789" s="10"/>
      <c r="FU789" s="10"/>
      <c r="FV789" s="10"/>
      <c r="FW789" s="10"/>
      <c r="FX789" s="10"/>
      <c r="FY789" s="10"/>
      <c r="FZ789" s="10"/>
      <c r="GA789" s="10"/>
      <c r="GB789" s="10"/>
      <c r="GC789" s="10"/>
      <c r="GD789" s="10"/>
      <c r="GE789" s="10"/>
      <c r="GF789" s="10"/>
      <c r="GG789" s="10"/>
      <c r="GH789" s="10"/>
      <c r="GI789" s="10"/>
      <c r="GJ789" s="10"/>
      <c r="GK789" s="10"/>
      <c r="GL789" s="10"/>
      <c r="GM789" s="10"/>
      <c r="GN789" s="10"/>
      <c r="GO789" s="10"/>
      <c r="GP789" s="10"/>
      <c r="GQ789" s="10"/>
      <c r="GR789" s="10"/>
      <c r="GS789" s="10"/>
      <c r="GT789" s="10"/>
      <c r="GU789" s="10"/>
      <c r="GV789" s="10"/>
      <c r="GW789" s="10"/>
      <c r="GX789" s="10"/>
      <c r="GY789" s="10"/>
      <c r="GZ789" s="10"/>
      <c r="HA789" s="10"/>
      <c r="HB789" s="10"/>
      <c r="HC789" s="10"/>
      <c r="HD789" s="10"/>
      <c r="HE789" s="10"/>
      <c r="HF789" s="10"/>
    </row>
    <row r="790" spans="1:214">
      <c r="A790" s="71" t="s">
        <v>752</v>
      </c>
      <c r="B790" s="7">
        <v>4500133</v>
      </c>
      <c r="C790" s="7" t="s">
        <v>668</v>
      </c>
      <c r="D790" s="8">
        <v>0</v>
      </c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0"/>
      <c r="AX790" s="10"/>
      <c r="AY790" s="10"/>
      <c r="AZ790" s="10"/>
      <c r="BA790" s="10"/>
      <c r="BB790" s="10"/>
      <c r="BC790" s="10"/>
      <c r="BD790" s="10"/>
      <c r="BE790" s="10"/>
      <c r="BF790" s="10"/>
      <c r="BG790" s="10"/>
      <c r="BH790" s="10"/>
      <c r="BI790" s="10"/>
      <c r="BJ790" s="10"/>
      <c r="BK790" s="10"/>
      <c r="BL790" s="10"/>
      <c r="BM790" s="10"/>
      <c r="BN790" s="10"/>
      <c r="BO790" s="10"/>
      <c r="BP790" s="10"/>
      <c r="BQ790" s="10"/>
      <c r="BR790" s="10"/>
      <c r="BS790" s="10"/>
      <c r="BT790" s="10"/>
      <c r="BU790" s="10"/>
      <c r="BV790" s="10"/>
      <c r="BW790" s="10"/>
      <c r="BX790" s="10"/>
      <c r="BY790" s="10"/>
      <c r="BZ790" s="10"/>
      <c r="CA790" s="10"/>
      <c r="CB790" s="10"/>
      <c r="CC790" s="10"/>
      <c r="CD790" s="10"/>
      <c r="CE790" s="10"/>
      <c r="CF790" s="10"/>
      <c r="CG790" s="10"/>
      <c r="CH790" s="10"/>
      <c r="CI790" s="10"/>
      <c r="CJ790" s="10"/>
      <c r="CK790" s="10"/>
      <c r="CL790" s="10"/>
      <c r="CM790" s="10"/>
      <c r="CN790" s="10"/>
      <c r="CO790" s="10"/>
      <c r="CP790" s="10"/>
      <c r="CQ790" s="10"/>
      <c r="CR790" s="10"/>
      <c r="CS790" s="10"/>
      <c r="CT790" s="10"/>
      <c r="CU790" s="10"/>
      <c r="CV790" s="10"/>
      <c r="CW790" s="10"/>
      <c r="CX790" s="10"/>
      <c r="CY790" s="10"/>
      <c r="CZ790" s="10"/>
      <c r="DA790" s="10"/>
      <c r="DB790" s="10"/>
      <c r="DC790" s="10"/>
      <c r="DD790" s="10"/>
      <c r="DE790" s="10"/>
      <c r="DF790" s="10"/>
      <c r="DG790" s="10"/>
      <c r="DH790" s="10"/>
      <c r="DI790" s="10"/>
      <c r="DJ790" s="10"/>
      <c r="DK790" s="10"/>
      <c r="DL790" s="10"/>
      <c r="DM790" s="10"/>
      <c r="DN790" s="10"/>
      <c r="DO790" s="10"/>
      <c r="DP790" s="10"/>
      <c r="DQ790" s="10"/>
      <c r="DR790" s="10"/>
      <c r="DS790" s="10"/>
      <c r="DT790" s="10"/>
      <c r="DU790" s="10"/>
      <c r="DV790" s="10"/>
      <c r="DW790" s="10"/>
      <c r="DX790" s="10"/>
      <c r="DY790" s="10"/>
      <c r="DZ790" s="10"/>
      <c r="EA790" s="10"/>
      <c r="EB790" s="10"/>
      <c r="EC790" s="10"/>
      <c r="ED790" s="10"/>
      <c r="EE790" s="10"/>
      <c r="EF790" s="10"/>
      <c r="EG790" s="10"/>
      <c r="EH790" s="10"/>
      <c r="EI790" s="10"/>
      <c r="EJ790" s="10"/>
      <c r="EK790" s="10"/>
      <c r="EL790" s="10"/>
      <c r="EM790" s="10"/>
      <c r="EN790" s="10"/>
      <c r="EO790" s="10"/>
      <c r="EP790" s="10"/>
      <c r="EQ790" s="10"/>
      <c r="ER790" s="10"/>
      <c r="ES790" s="10"/>
      <c r="ET790" s="10"/>
      <c r="EU790" s="10"/>
      <c r="EV790" s="10"/>
      <c r="EW790" s="10"/>
      <c r="EX790" s="10"/>
      <c r="EY790" s="10"/>
      <c r="EZ790" s="10"/>
      <c r="FA790" s="10"/>
      <c r="FB790" s="10"/>
      <c r="FC790" s="10"/>
      <c r="FD790" s="10"/>
      <c r="FE790" s="10"/>
      <c r="FF790" s="10"/>
      <c r="FG790" s="10"/>
      <c r="FH790" s="10"/>
      <c r="FI790" s="10"/>
      <c r="FJ790" s="10"/>
      <c r="FK790" s="10"/>
      <c r="FL790" s="10"/>
      <c r="FM790" s="10"/>
      <c r="FN790" s="10"/>
      <c r="FO790" s="10"/>
      <c r="FP790" s="10"/>
      <c r="FQ790" s="10"/>
      <c r="FR790" s="10"/>
      <c r="FS790" s="10"/>
      <c r="FT790" s="10"/>
      <c r="FU790" s="10"/>
      <c r="FV790" s="10"/>
      <c r="FW790" s="10"/>
      <c r="FX790" s="10"/>
      <c r="FY790" s="10"/>
      <c r="FZ790" s="10"/>
      <c r="GA790" s="10"/>
      <c r="GB790" s="10"/>
      <c r="GC790" s="10"/>
      <c r="GD790" s="10"/>
      <c r="GE790" s="10"/>
      <c r="GF790" s="10"/>
      <c r="GG790" s="10"/>
      <c r="GH790" s="10"/>
      <c r="GI790" s="10"/>
      <c r="GJ790" s="10"/>
      <c r="GK790" s="10"/>
      <c r="GL790" s="10"/>
      <c r="GM790" s="10"/>
      <c r="GN790" s="10"/>
      <c r="GO790" s="10"/>
      <c r="GP790" s="10"/>
      <c r="GQ790" s="10"/>
      <c r="GR790" s="10"/>
      <c r="GS790" s="10"/>
      <c r="GT790" s="10"/>
      <c r="GU790" s="10"/>
      <c r="GV790" s="10"/>
      <c r="GW790" s="10"/>
      <c r="GX790" s="10"/>
      <c r="GY790" s="10"/>
      <c r="GZ790" s="10"/>
      <c r="HA790" s="10"/>
      <c r="HB790" s="10"/>
      <c r="HC790" s="10"/>
      <c r="HD790" s="10"/>
      <c r="HE790" s="10"/>
      <c r="HF790" s="10"/>
    </row>
    <row r="791" spans="1:214">
      <c r="A791" s="71" t="s">
        <v>752</v>
      </c>
      <c r="B791" s="7">
        <v>4500134</v>
      </c>
      <c r="C791" s="7" t="s">
        <v>669</v>
      </c>
      <c r="D791" s="8">
        <v>0</v>
      </c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0"/>
      <c r="AX791" s="10"/>
      <c r="AY791" s="10"/>
      <c r="AZ791" s="10"/>
      <c r="BA791" s="10"/>
      <c r="BB791" s="10"/>
      <c r="BC791" s="10"/>
      <c r="BD791" s="10"/>
      <c r="BE791" s="10"/>
      <c r="BF791" s="10"/>
      <c r="BG791" s="10"/>
      <c r="BH791" s="10"/>
      <c r="BI791" s="10"/>
      <c r="BJ791" s="10"/>
      <c r="BK791" s="10"/>
      <c r="BL791" s="10"/>
      <c r="BM791" s="10"/>
      <c r="BN791" s="10"/>
      <c r="BO791" s="10"/>
      <c r="BP791" s="10"/>
      <c r="BQ791" s="10"/>
      <c r="BR791" s="10"/>
      <c r="BS791" s="10"/>
      <c r="BT791" s="10"/>
      <c r="BU791" s="10"/>
      <c r="BV791" s="10"/>
      <c r="BW791" s="10"/>
      <c r="BX791" s="10"/>
      <c r="BY791" s="10"/>
      <c r="BZ791" s="10"/>
      <c r="CA791" s="10"/>
      <c r="CB791" s="10"/>
      <c r="CC791" s="10"/>
      <c r="CD791" s="10"/>
      <c r="CE791" s="10"/>
      <c r="CF791" s="10"/>
      <c r="CG791" s="10"/>
      <c r="CH791" s="10"/>
      <c r="CI791" s="10"/>
      <c r="CJ791" s="10"/>
      <c r="CK791" s="10"/>
      <c r="CL791" s="10"/>
      <c r="CM791" s="10"/>
      <c r="CN791" s="10"/>
      <c r="CO791" s="10"/>
      <c r="CP791" s="10"/>
      <c r="CQ791" s="10"/>
      <c r="CR791" s="10"/>
      <c r="CS791" s="10"/>
      <c r="CT791" s="10"/>
      <c r="CU791" s="10"/>
      <c r="CV791" s="10"/>
      <c r="CW791" s="10"/>
      <c r="CX791" s="10"/>
      <c r="CY791" s="10"/>
      <c r="CZ791" s="10"/>
      <c r="DA791" s="10"/>
      <c r="DB791" s="10"/>
      <c r="DC791" s="10"/>
      <c r="DD791" s="10"/>
      <c r="DE791" s="10"/>
      <c r="DF791" s="10"/>
      <c r="DG791" s="10"/>
      <c r="DH791" s="10"/>
      <c r="DI791" s="10"/>
      <c r="DJ791" s="10"/>
      <c r="DK791" s="10"/>
      <c r="DL791" s="10"/>
      <c r="DM791" s="10"/>
      <c r="DN791" s="10"/>
      <c r="DO791" s="10"/>
      <c r="DP791" s="10"/>
      <c r="DQ791" s="10"/>
      <c r="DR791" s="10"/>
      <c r="DS791" s="10"/>
      <c r="DT791" s="10"/>
      <c r="DU791" s="10"/>
      <c r="DV791" s="10"/>
      <c r="DW791" s="10"/>
      <c r="DX791" s="10"/>
      <c r="DY791" s="10"/>
      <c r="DZ791" s="10"/>
      <c r="EA791" s="10"/>
      <c r="EB791" s="10"/>
      <c r="EC791" s="10"/>
      <c r="ED791" s="10"/>
      <c r="EE791" s="10"/>
      <c r="EF791" s="10"/>
      <c r="EG791" s="10"/>
      <c r="EH791" s="10"/>
      <c r="EI791" s="10"/>
      <c r="EJ791" s="10"/>
      <c r="EK791" s="10"/>
      <c r="EL791" s="10"/>
      <c r="EM791" s="10"/>
      <c r="EN791" s="10"/>
      <c r="EO791" s="10"/>
      <c r="EP791" s="10"/>
      <c r="EQ791" s="10"/>
      <c r="ER791" s="10"/>
      <c r="ES791" s="10"/>
      <c r="ET791" s="10"/>
      <c r="EU791" s="10"/>
      <c r="EV791" s="10"/>
      <c r="EW791" s="10"/>
      <c r="EX791" s="10"/>
      <c r="EY791" s="10"/>
      <c r="EZ791" s="10"/>
      <c r="FA791" s="10"/>
      <c r="FB791" s="10"/>
      <c r="FC791" s="10"/>
      <c r="FD791" s="10"/>
      <c r="FE791" s="10"/>
      <c r="FF791" s="10"/>
      <c r="FG791" s="10"/>
      <c r="FH791" s="10"/>
      <c r="FI791" s="10"/>
      <c r="FJ791" s="10"/>
      <c r="FK791" s="10"/>
      <c r="FL791" s="10"/>
      <c r="FM791" s="10"/>
      <c r="FN791" s="10"/>
      <c r="FO791" s="10"/>
      <c r="FP791" s="10"/>
      <c r="FQ791" s="10"/>
      <c r="FR791" s="10"/>
      <c r="FS791" s="10"/>
      <c r="FT791" s="10"/>
      <c r="FU791" s="10"/>
      <c r="FV791" s="10"/>
      <c r="FW791" s="10"/>
      <c r="FX791" s="10"/>
      <c r="FY791" s="10"/>
      <c r="FZ791" s="10"/>
      <c r="GA791" s="10"/>
      <c r="GB791" s="10"/>
      <c r="GC791" s="10"/>
      <c r="GD791" s="10"/>
      <c r="GE791" s="10"/>
      <c r="GF791" s="10"/>
      <c r="GG791" s="10"/>
      <c r="GH791" s="10"/>
      <c r="GI791" s="10"/>
      <c r="GJ791" s="10"/>
      <c r="GK791" s="10"/>
      <c r="GL791" s="10"/>
      <c r="GM791" s="10"/>
      <c r="GN791" s="10"/>
      <c r="GO791" s="10"/>
      <c r="GP791" s="10"/>
      <c r="GQ791" s="10"/>
      <c r="GR791" s="10"/>
      <c r="GS791" s="10"/>
      <c r="GT791" s="10"/>
      <c r="GU791" s="10"/>
      <c r="GV791" s="10"/>
      <c r="GW791" s="10"/>
      <c r="GX791" s="10"/>
      <c r="GY791" s="10"/>
      <c r="GZ791" s="10"/>
      <c r="HA791" s="10"/>
      <c r="HB791" s="10"/>
      <c r="HC791" s="10"/>
      <c r="HD791" s="10"/>
      <c r="HE791" s="10"/>
      <c r="HF791" s="10"/>
    </row>
    <row r="792" spans="1:214">
      <c r="A792" s="71" t="s">
        <v>752</v>
      </c>
      <c r="B792" s="7">
        <v>4500135</v>
      </c>
      <c r="C792" s="7" t="s">
        <v>670</v>
      </c>
      <c r="D792" s="8">
        <v>0</v>
      </c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0"/>
      <c r="AX792" s="10"/>
      <c r="AY792" s="10"/>
      <c r="AZ792" s="10"/>
      <c r="BA792" s="10"/>
      <c r="BB792" s="10"/>
      <c r="BC792" s="10"/>
      <c r="BD792" s="10"/>
      <c r="BE792" s="10"/>
      <c r="BF792" s="10"/>
      <c r="BG792" s="10"/>
      <c r="BH792" s="10"/>
      <c r="BI792" s="10"/>
      <c r="BJ792" s="10"/>
      <c r="BK792" s="10"/>
      <c r="BL792" s="10"/>
      <c r="BM792" s="10"/>
      <c r="BN792" s="10"/>
      <c r="BO792" s="10"/>
      <c r="BP792" s="10"/>
      <c r="BQ792" s="10"/>
      <c r="BR792" s="10"/>
      <c r="BS792" s="10"/>
      <c r="BT792" s="10"/>
      <c r="BU792" s="10"/>
      <c r="BV792" s="10"/>
      <c r="BW792" s="10"/>
      <c r="BX792" s="10"/>
      <c r="BY792" s="10"/>
      <c r="BZ792" s="10"/>
      <c r="CA792" s="10"/>
      <c r="CB792" s="10"/>
      <c r="CC792" s="10"/>
      <c r="CD792" s="10"/>
      <c r="CE792" s="10"/>
      <c r="CF792" s="10"/>
      <c r="CG792" s="10"/>
      <c r="CH792" s="10"/>
      <c r="CI792" s="10"/>
      <c r="CJ792" s="10"/>
      <c r="CK792" s="10"/>
      <c r="CL792" s="10"/>
      <c r="CM792" s="10"/>
      <c r="CN792" s="10"/>
      <c r="CO792" s="10"/>
      <c r="CP792" s="10"/>
      <c r="CQ792" s="10"/>
      <c r="CR792" s="10"/>
      <c r="CS792" s="10"/>
      <c r="CT792" s="10"/>
      <c r="CU792" s="10"/>
      <c r="CV792" s="10"/>
      <c r="CW792" s="10"/>
      <c r="CX792" s="10"/>
      <c r="CY792" s="10"/>
      <c r="CZ792" s="10"/>
      <c r="DA792" s="10"/>
      <c r="DB792" s="10"/>
      <c r="DC792" s="10"/>
      <c r="DD792" s="10"/>
      <c r="DE792" s="10"/>
      <c r="DF792" s="10"/>
      <c r="DG792" s="10"/>
      <c r="DH792" s="10"/>
      <c r="DI792" s="10"/>
      <c r="DJ792" s="10"/>
      <c r="DK792" s="10"/>
      <c r="DL792" s="10"/>
      <c r="DM792" s="10"/>
      <c r="DN792" s="10"/>
      <c r="DO792" s="10"/>
      <c r="DP792" s="10"/>
      <c r="DQ792" s="10"/>
      <c r="DR792" s="10"/>
      <c r="DS792" s="10"/>
      <c r="DT792" s="10"/>
      <c r="DU792" s="10"/>
      <c r="DV792" s="10"/>
      <c r="DW792" s="10"/>
      <c r="DX792" s="10"/>
      <c r="DY792" s="10"/>
      <c r="DZ792" s="10"/>
      <c r="EA792" s="10"/>
      <c r="EB792" s="10"/>
      <c r="EC792" s="10"/>
      <c r="ED792" s="10"/>
      <c r="EE792" s="10"/>
      <c r="EF792" s="10"/>
      <c r="EG792" s="10"/>
      <c r="EH792" s="10"/>
      <c r="EI792" s="10"/>
      <c r="EJ792" s="10"/>
      <c r="EK792" s="10"/>
      <c r="EL792" s="10"/>
      <c r="EM792" s="10"/>
      <c r="EN792" s="10"/>
      <c r="EO792" s="10"/>
      <c r="EP792" s="10"/>
      <c r="EQ792" s="10"/>
      <c r="ER792" s="10"/>
      <c r="ES792" s="10"/>
      <c r="ET792" s="10"/>
      <c r="EU792" s="10"/>
      <c r="EV792" s="10"/>
      <c r="EW792" s="10"/>
      <c r="EX792" s="10"/>
      <c r="EY792" s="10"/>
      <c r="EZ792" s="10"/>
      <c r="FA792" s="10"/>
      <c r="FB792" s="10"/>
      <c r="FC792" s="10"/>
      <c r="FD792" s="10"/>
      <c r="FE792" s="10"/>
      <c r="FF792" s="10"/>
      <c r="FG792" s="10"/>
      <c r="FH792" s="10"/>
      <c r="FI792" s="10"/>
      <c r="FJ792" s="10"/>
      <c r="FK792" s="10"/>
      <c r="FL792" s="10"/>
      <c r="FM792" s="10"/>
      <c r="FN792" s="10"/>
      <c r="FO792" s="10"/>
      <c r="FP792" s="10"/>
      <c r="FQ792" s="10"/>
      <c r="FR792" s="10"/>
      <c r="FS792" s="10"/>
      <c r="FT792" s="10"/>
      <c r="FU792" s="10"/>
      <c r="FV792" s="10"/>
      <c r="FW792" s="10"/>
      <c r="FX792" s="10"/>
      <c r="FY792" s="10"/>
      <c r="FZ792" s="10"/>
      <c r="GA792" s="10"/>
      <c r="GB792" s="10"/>
      <c r="GC792" s="10"/>
      <c r="GD792" s="10"/>
      <c r="GE792" s="10"/>
      <c r="GF792" s="10"/>
      <c r="GG792" s="10"/>
      <c r="GH792" s="10"/>
      <c r="GI792" s="10"/>
      <c r="GJ792" s="10"/>
      <c r="GK792" s="10"/>
      <c r="GL792" s="10"/>
      <c r="GM792" s="10"/>
      <c r="GN792" s="10"/>
      <c r="GO792" s="10"/>
      <c r="GP792" s="10"/>
      <c r="GQ792" s="10"/>
      <c r="GR792" s="10"/>
      <c r="GS792" s="10"/>
      <c r="GT792" s="10"/>
      <c r="GU792" s="10"/>
      <c r="GV792" s="10"/>
      <c r="GW792" s="10"/>
      <c r="GX792" s="10"/>
      <c r="GY792" s="10"/>
      <c r="GZ792" s="10"/>
      <c r="HA792" s="10"/>
      <c r="HB792" s="10"/>
      <c r="HC792" s="10"/>
      <c r="HD792" s="10"/>
      <c r="HE792" s="10"/>
      <c r="HF792" s="10"/>
    </row>
    <row r="793" spans="1:214">
      <c r="A793" s="71" t="s">
        <v>752</v>
      </c>
      <c r="B793" s="7">
        <v>4500136</v>
      </c>
      <c r="C793" s="7" t="s">
        <v>671</v>
      </c>
      <c r="D793" s="8">
        <v>0</v>
      </c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0"/>
      <c r="AX793" s="10"/>
      <c r="AY793" s="10"/>
      <c r="AZ793" s="10"/>
      <c r="BA793" s="10"/>
      <c r="BB793" s="10"/>
      <c r="BC793" s="10"/>
      <c r="BD793" s="10"/>
      <c r="BE793" s="10"/>
      <c r="BF793" s="10"/>
      <c r="BG793" s="10"/>
      <c r="BH793" s="10"/>
      <c r="BI793" s="10"/>
      <c r="BJ793" s="10"/>
      <c r="BK793" s="10"/>
      <c r="BL793" s="10"/>
      <c r="BM793" s="10"/>
      <c r="BN793" s="10"/>
      <c r="BO793" s="10"/>
      <c r="BP793" s="10"/>
      <c r="BQ793" s="10"/>
      <c r="BR793" s="10"/>
      <c r="BS793" s="10"/>
      <c r="BT793" s="10"/>
      <c r="BU793" s="10"/>
      <c r="BV793" s="10"/>
      <c r="BW793" s="10"/>
      <c r="BX793" s="10"/>
      <c r="BY793" s="10"/>
      <c r="BZ793" s="10"/>
      <c r="CA793" s="10"/>
      <c r="CB793" s="10"/>
      <c r="CC793" s="10"/>
      <c r="CD793" s="10"/>
      <c r="CE793" s="10"/>
      <c r="CF793" s="10"/>
      <c r="CG793" s="10"/>
      <c r="CH793" s="10"/>
      <c r="CI793" s="10"/>
      <c r="CJ793" s="10"/>
      <c r="CK793" s="10"/>
      <c r="CL793" s="10"/>
      <c r="CM793" s="10"/>
      <c r="CN793" s="10"/>
      <c r="CO793" s="10"/>
      <c r="CP793" s="10"/>
      <c r="CQ793" s="10"/>
      <c r="CR793" s="10"/>
      <c r="CS793" s="10"/>
      <c r="CT793" s="10"/>
      <c r="CU793" s="10"/>
      <c r="CV793" s="10"/>
      <c r="CW793" s="10"/>
      <c r="CX793" s="10"/>
      <c r="CY793" s="10"/>
      <c r="CZ793" s="10"/>
      <c r="DA793" s="10"/>
      <c r="DB793" s="10"/>
      <c r="DC793" s="10"/>
      <c r="DD793" s="10"/>
      <c r="DE793" s="10"/>
      <c r="DF793" s="10"/>
      <c r="DG793" s="10"/>
      <c r="DH793" s="10"/>
      <c r="DI793" s="10"/>
      <c r="DJ793" s="10"/>
      <c r="DK793" s="10"/>
      <c r="DL793" s="10"/>
      <c r="DM793" s="10"/>
      <c r="DN793" s="10"/>
      <c r="DO793" s="10"/>
      <c r="DP793" s="10"/>
      <c r="DQ793" s="10"/>
      <c r="DR793" s="10"/>
      <c r="DS793" s="10"/>
      <c r="DT793" s="10"/>
      <c r="DU793" s="10"/>
      <c r="DV793" s="10"/>
      <c r="DW793" s="10"/>
      <c r="DX793" s="10"/>
      <c r="DY793" s="10"/>
      <c r="DZ793" s="10"/>
      <c r="EA793" s="10"/>
      <c r="EB793" s="10"/>
      <c r="EC793" s="10"/>
      <c r="ED793" s="10"/>
      <c r="EE793" s="10"/>
      <c r="EF793" s="10"/>
      <c r="EG793" s="10"/>
      <c r="EH793" s="10"/>
      <c r="EI793" s="10"/>
      <c r="EJ793" s="10"/>
      <c r="EK793" s="10"/>
      <c r="EL793" s="10"/>
      <c r="EM793" s="10"/>
      <c r="EN793" s="10"/>
      <c r="EO793" s="10"/>
      <c r="EP793" s="10"/>
      <c r="EQ793" s="10"/>
      <c r="ER793" s="10"/>
      <c r="ES793" s="10"/>
      <c r="ET793" s="10"/>
      <c r="EU793" s="10"/>
      <c r="EV793" s="10"/>
      <c r="EW793" s="10"/>
      <c r="EX793" s="10"/>
      <c r="EY793" s="10"/>
      <c r="EZ793" s="10"/>
      <c r="FA793" s="10"/>
      <c r="FB793" s="10"/>
      <c r="FC793" s="10"/>
      <c r="FD793" s="10"/>
      <c r="FE793" s="10"/>
      <c r="FF793" s="10"/>
      <c r="FG793" s="10"/>
      <c r="FH793" s="10"/>
      <c r="FI793" s="10"/>
      <c r="FJ793" s="10"/>
      <c r="FK793" s="10"/>
      <c r="FL793" s="10"/>
      <c r="FM793" s="10"/>
      <c r="FN793" s="10"/>
      <c r="FO793" s="10"/>
      <c r="FP793" s="10"/>
      <c r="FQ793" s="10"/>
      <c r="FR793" s="10"/>
      <c r="FS793" s="10"/>
      <c r="FT793" s="10"/>
      <c r="FU793" s="10"/>
      <c r="FV793" s="10"/>
      <c r="FW793" s="10"/>
      <c r="FX793" s="10"/>
      <c r="FY793" s="10"/>
      <c r="FZ793" s="10"/>
      <c r="GA793" s="10"/>
      <c r="GB793" s="10"/>
      <c r="GC793" s="10"/>
      <c r="GD793" s="10"/>
      <c r="GE793" s="10"/>
      <c r="GF793" s="10"/>
      <c r="GG793" s="10"/>
      <c r="GH793" s="10"/>
      <c r="GI793" s="10"/>
      <c r="GJ793" s="10"/>
      <c r="GK793" s="10"/>
      <c r="GL793" s="10"/>
      <c r="GM793" s="10"/>
      <c r="GN793" s="10"/>
      <c r="GO793" s="10"/>
      <c r="GP793" s="10"/>
      <c r="GQ793" s="10"/>
      <c r="GR793" s="10"/>
      <c r="GS793" s="10"/>
      <c r="GT793" s="10"/>
      <c r="GU793" s="10"/>
      <c r="GV793" s="10"/>
      <c r="GW793" s="10"/>
      <c r="GX793" s="10"/>
      <c r="GY793" s="10"/>
      <c r="GZ793" s="10"/>
      <c r="HA793" s="10"/>
      <c r="HB793" s="10"/>
      <c r="HC793" s="10"/>
      <c r="HD793" s="10"/>
      <c r="HE793" s="10"/>
      <c r="HF793" s="10"/>
    </row>
    <row r="794" spans="1:214">
      <c r="A794" s="71" t="s">
        <v>752</v>
      </c>
      <c r="B794" s="7">
        <v>4500137</v>
      </c>
      <c r="C794" s="7" t="s">
        <v>672</v>
      </c>
      <c r="D794" s="8">
        <v>0</v>
      </c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10"/>
      <c r="AX794" s="10"/>
      <c r="AY794" s="10"/>
      <c r="AZ794" s="10"/>
      <c r="BA794" s="10"/>
      <c r="BB794" s="10"/>
      <c r="BC794" s="10"/>
      <c r="BD794" s="10"/>
      <c r="BE794" s="10"/>
      <c r="BF794" s="10"/>
      <c r="BG794" s="10"/>
      <c r="BH794" s="10"/>
      <c r="BI794" s="10"/>
      <c r="BJ794" s="10"/>
      <c r="BK794" s="10"/>
      <c r="BL794" s="10"/>
      <c r="BM794" s="10"/>
      <c r="BN794" s="10"/>
      <c r="BO794" s="10"/>
      <c r="BP794" s="10"/>
      <c r="BQ794" s="10"/>
      <c r="BR794" s="10"/>
      <c r="BS794" s="10"/>
      <c r="BT794" s="10"/>
      <c r="BU794" s="10"/>
      <c r="BV794" s="10"/>
      <c r="BW794" s="10"/>
      <c r="BX794" s="10"/>
      <c r="BY794" s="10"/>
      <c r="BZ794" s="10"/>
      <c r="CA794" s="10"/>
      <c r="CB794" s="10"/>
      <c r="CC794" s="10"/>
      <c r="CD794" s="10"/>
      <c r="CE794" s="10"/>
      <c r="CF794" s="10"/>
      <c r="CG794" s="10"/>
      <c r="CH794" s="10"/>
      <c r="CI794" s="10"/>
      <c r="CJ794" s="10"/>
      <c r="CK794" s="10"/>
      <c r="CL794" s="10"/>
      <c r="CM794" s="10"/>
      <c r="CN794" s="10"/>
      <c r="CO794" s="10"/>
      <c r="CP794" s="10"/>
      <c r="CQ794" s="10"/>
      <c r="CR794" s="10"/>
      <c r="CS794" s="10"/>
      <c r="CT794" s="10"/>
      <c r="CU794" s="10"/>
      <c r="CV794" s="10"/>
      <c r="CW794" s="10"/>
      <c r="CX794" s="10"/>
      <c r="CY794" s="10"/>
      <c r="CZ794" s="10"/>
      <c r="DA794" s="10"/>
      <c r="DB794" s="10"/>
      <c r="DC794" s="10"/>
      <c r="DD794" s="10"/>
      <c r="DE794" s="10"/>
      <c r="DF794" s="10"/>
      <c r="DG794" s="10"/>
      <c r="DH794" s="10"/>
      <c r="DI794" s="10"/>
      <c r="DJ794" s="10"/>
      <c r="DK794" s="10"/>
      <c r="DL794" s="10"/>
      <c r="DM794" s="10"/>
      <c r="DN794" s="10"/>
      <c r="DO794" s="10"/>
      <c r="DP794" s="10"/>
      <c r="DQ794" s="10"/>
      <c r="DR794" s="10"/>
      <c r="DS794" s="10"/>
      <c r="DT794" s="10"/>
      <c r="DU794" s="10"/>
      <c r="DV794" s="10"/>
      <c r="DW794" s="10"/>
      <c r="DX794" s="10"/>
      <c r="DY794" s="10"/>
      <c r="DZ794" s="10"/>
      <c r="EA794" s="10"/>
      <c r="EB794" s="10"/>
      <c r="EC794" s="10"/>
      <c r="ED794" s="10"/>
      <c r="EE794" s="10"/>
      <c r="EF794" s="10"/>
      <c r="EG794" s="10"/>
      <c r="EH794" s="10"/>
      <c r="EI794" s="10"/>
      <c r="EJ794" s="10"/>
      <c r="EK794" s="10"/>
      <c r="EL794" s="10"/>
      <c r="EM794" s="10"/>
      <c r="EN794" s="10"/>
      <c r="EO794" s="10"/>
      <c r="EP794" s="10"/>
      <c r="EQ794" s="10"/>
      <c r="ER794" s="10"/>
      <c r="ES794" s="10"/>
      <c r="ET794" s="10"/>
      <c r="EU794" s="10"/>
      <c r="EV794" s="10"/>
      <c r="EW794" s="10"/>
      <c r="EX794" s="10"/>
      <c r="EY794" s="10"/>
      <c r="EZ794" s="10"/>
      <c r="FA794" s="10"/>
      <c r="FB794" s="10"/>
      <c r="FC794" s="10"/>
      <c r="FD794" s="10"/>
      <c r="FE794" s="10"/>
      <c r="FF794" s="10"/>
      <c r="FG794" s="10"/>
      <c r="FH794" s="10"/>
      <c r="FI794" s="10"/>
      <c r="FJ794" s="10"/>
      <c r="FK794" s="10"/>
      <c r="FL794" s="10"/>
      <c r="FM794" s="10"/>
      <c r="FN794" s="10"/>
      <c r="FO794" s="10"/>
      <c r="FP794" s="10"/>
      <c r="FQ794" s="10"/>
      <c r="FR794" s="10"/>
      <c r="FS794" s="10"/>
      <c r="FT794" s="10"/>
      <c r="FU794" s="10"/>
      <c r="FV794" s="10"/>
      <c r="FW794" s="10"/>
      <c r="FX794" s="10"/>
      <c r="FY794" s="10"/>
      <c r="FZ794" s="10"/>
      <c r="GA794" s="10"/>
      <c r="GB794" s="10"/>
      <c r="GC794" s="10"/>
      <c r="GD794" s="10"/>
      <c r="GE794" s="10"/>
      <c r="GF794" s="10"/>
      <c r="GG794" s="10"/>
      <c r="GH794" s="10"/>
      <c r="GI794" s="10"/>
      <c r="GJ794" s="10"/>
      <c r="GK794" s="10"/>
      <c r="GL794" s="10"/>
      <c r="GM794" s="10"/>
      <c r="GN794" s="10"/>
      <c r="GO794" s="10"/>
      <c r="GP794" s="10"/>
      <c r="GQ794" s="10"/>
      <c r="GR794" s="10"/>
      <c r="GS794" s="10"/>
      <c r="GT794" s="10"/>
      <c r="GU794" s="10"/>
      <c r="GV794" s="10"/>
      <c r="GW794" s="10"/>
      <c r="GX794" s="10"/>
      <c r="GY794" s="10"/>
      <c r="GZ794" s="10"/>
      <c r="HA794" s="10"/>
      <c r="HB794" s="10"/>
      <c r="HC794" s="10"/>
      <c r="HD794" s="10"/>
      <c r="HE794" s="10"/>
      <c r="HF794" s="10"/>
    </row>
    <row r="795" spans="1:214">
      <c r="A795" s="71" t="s">
        <v>752</v>
      </c>
      <c r="B795" s="7">
        <v>4500138</v>
      </c>
      <c r="C795" s="7" t="s">
        <v>673</v>
      </c>
      <c r="D795" s="8">
        <v>0</v>
      </c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0"/>
      <c r="AX795" s="10"/>
      <c r="AY795" s="10"/>
      <c r="AZ795" s="10"/>
      <c r="BA795" s="10"/>
      <c r="BB795" s="10"/>
      <c r="BC795" s="10"/>
      <c r="BD795" s="10"/>
      <c r="BE795" s="10"/>
      <c r="BF795" s="10"/>
      <c r="BG795" s="10"/>
      <c r="BH795" s="10"/>
      <c r="BI795" s="10"/>
      <c r="BJ795" s="10"/>
      <c r="BK795" s="10"/>
      <c r="BL795" s="10"/>
      <c r="BM795" s="10"/>
      <c r="BN795" s="10"/>
      <c r="BO795" s="10"/>
      <c r="BP795" s="10"/>
      <c r="BQ795" s="10"/>
      <c r="BR795" s="10"/>
      <c r="BS795" s="10"/>
      <c r="BT795" s="10"/>
      <c r="BU795" s="10"/>
      <c r="BV795" s="10"/>
      <c r="BW795" s="10"/>
      <c r="BX795" s="10"/>
      <c r="BY795" s="10"/>
      <c r="BZ795" s="10"/>
      <c r="CA795" s="10"/>
      <c r="CB795" s="10"/>
      <c r="CC795" s="10"/>
      <c r="CD795" s="10"/>
      <c r="CE795" s="10"/>
      <c r="CF795" s="10"/>
      <c r="CG795" s="10"/>
      <c r="CH795" s="10"/>
      <c r="CI795" s="10"/>
      <c r="CJ795" s="10"/>
      <c r="CK795" s="10"/>
      <c r="CL795" s="10"/>
      <c r="CM795" s="10"/>
      <c r="CN795" s="10"/>
      <c r="CO795" s="10"/>
      <c r="CP795" s="10"/>
      <c r="CQ795" s="10"/>
      <c r="CR795" s="10"/>
      <c r="CS795" s="10"/>
      <c r="CT795" s="10"/>
      <c r="CU795" s="10"/>
      <c r="CV795" s="10"/>
      <c r="CW795" s="10"/>
      <c r="CX795" s="10"/>
      <c r="CY795" s="10"/>
      <c r="CZ795" s="10"/>
      <c r="DA795" s="10"/>
      <c r="DB795" s="10"/>
      <c r="DC795" s="10"/>
      <c r="DD795" s="10"/>
      <c r="DE795" s="10"/>
      <c r="DF795" s="10"/>
      <c r="DG795" s="10"/>
      <c r="DH795" s="10"/>
      <c r="DI795" s="10"/>
      <c r="DJ795" s="10"/>
      <c r="DK795" s="10"/>
      <c r="DL795" s="10"/>
      <c r="DM795" s="10"/>
      <c r="DN795" s="10"/>
      <c r="DO795" s="10"/>
      <c r="DP795" s="10"/>
      <c r="DQ795" s="10"/>
      <c r="DR795" s="10"/>
      <c r="DS795" s="10"/>
      <c r="DT795" s="10"/>
      <c r="DU795" s="10"/>
      <c r="DV795" s="10"/>
      <c r="DW795" s="10"/>
      <c r="DX795" s="10"/>
      <c r="DY795" s="10"/>
      <c r="DZ795" s="10"/>
      <c r="EA795" s="10"/>
      <c r="EB795" s="10"/>
      <c r="EC795" s="10"/>
      <c r="ED795" s="10"/>
      <c r="EE795" s="10"/>
      <c r="EF795" s="10"/>
      <c r="EG795" s="10"/>
      <c r="EH795" s="10"/>
      <c r="EI795" s="10"/>
      <c r="EJ795" s="10"/>
      <c r="EK795" s="10"/>
      <c r="EL795" s="10"/>
      <c r="EM795" s="10"/>
      <c r="EN795" s="10"/>
      <c r="EO795" s="10"/>
      <c r="EP795" s="10"/>
      <c r="EQ795" s="10"/>
      <c r="ER795" s="10"/>
      <c r="ES795" s="10"/>
      <c r="ET795" s="10"/>
      <c r="EU795" s="10"/>
      <c r="EV795" s="10"/>
      <c r="EW795" s="10"/>
      <c r="EX795" s="10"/>
      <c r="EY795" s="10"/>
      <c r="EZ795" s="10"/>
      <c r="FA795" s="10"/>
      <c r="FB795" s="10"/>
      <c r="FC795" s="10"/>
      <c r="FD795" s="10"/>
      <c r="FE795" s="10"/>
      <c r="FF795" s="10"/>
      <c r="FG795" s="10"/>
      <c r="FH795" s="10"/>
      <c r="FI795" s="10"/>
      <c r="FJ795" s="10"/>
      <c r="FK795" s="10"/>
      <c r="FL795" s="10"/>
      <c r="FM795" s="10"/>
      <c r="FN795" s="10"/>
      <c r="FO795" s="10"/>
      <c r="FP795" s="10"/>
      <c r="FQ795" s="10"/>
      <c r="FR795" s="10"/>
      <c r="FS795" s="10"/>
      <c r="FT795" s="10"/>
      <c r="FU795" s="10"/>
      <c r="FV795" s="10"/>
      <c r="FW795" s="10"/>
      <c r="FX795" s="10"/>
      <c r="FY795" s="10"/>
      <c r="FZ795" s="10"/>
      <c r="GA795" s="10"/>
      <c r="GB795" s="10"/>
      <c r="GC795" s="10"/>
      <c r="GD795" s="10"/>
      <c r="GE795" s="10"/>
      <c r="GF795" s="10"/>
      <c r="GG795" s="10"/>
      <c r="GH795" s="10"/>
      <c r="GI795" s="10"/>
      <c r="GJ795" s="10"/>
      <c r="GK795" s="10"/>
      <c r="GL795" s="10"/>
      <c r="GM795" s="10"/>
      <c r="GN795" s="10"/>
      <c r="GO795" s="10"/>
      <c r="GP795" s="10"/>
      <c r="GQ795" s="10"/>
      <c r="GR795" s="10"/>
      <c r="GS795" s="10"/>
      <c r="GT795" s="10"/>
      <c r="GU795" s="10"/>
      <c r="GV795" s="10"/>
      <c r="GW795" s="10"/>
      <c r="GX795" s="10"/>
      <c r="GY795" s="10"/>
      <c r="GZ795" s="10"/>
      <c r="HA795" s="10"/>
      <c r="HB795" s="10"/>
      <c r="HC795" s="10"/>
      <c r="HD795" s="10"/>
      <c r="HE795" s="10"/>
      <c r="HF795" s="10"/>
    </row>
    <row r="796" spans="1:214">
      <c r="A796" s="71" t="s">
        <v>752</v>
      </c>
      <c r="B796" s="7">
        <v>4500143</v>
      </c>
      <c r="C796" s="7" t="s">
        <v>674</v>
      </c>
      <c r="D796" s="8">
        <v>0</v>
      </c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0"/>
      <c r="AX796" s="10"/>
      <c r="AY796" s="10"/>
      <c r="AZ796" s="10"/>
      <c r="BA796" s="10"/>
      <c r="BB796" s="10"/>
      <c r="BC796" s="10"/>
      <c r="BD796" s="10"/>
      <c r="BE796" s="10"/>
      <c r="BF796" s="10"/>
      <c r="BG796" s="10"/>
      <c r="BH796" s="10"/>
      <c r="BI796" s="10"/>
      <c r="BJ796" s="10"/>
      <c r="BK796" s="10"/>
      <c r="BL796" s="10"/>
      <c r="BM796" s="10"/>
      <c r="BN796" s="10"/>
      <c r="BO796" s="10"/>
      <c r="BP796" s="10"/>
      <c r="BQ796" s="10"/>
      <c r="BR796" s="10"/>
      <c r="BS796" s="10"/>
      <c r="BT796" s="10"/>
      <c r="BU796" s="10"/>
      <c r="BV796" s="10"/>
      <c r="BW796" s="10"/>
      <c r="BX796" s="10"/>
      <c r="BY796" s="10"/>
      <c r="BZ796" s="10"/>
      <c r="CA796" s="10"/>
      <c r="CB796" s="10"/>
      <c r="CC796" s="10"/>
      <c r="CD796" s="10"/>
      <c r="CE796" s="10"/>
      <c r="CF796" s="10"/>
      <c r="CG796" s="10"/>
      <c r="CH796" s="10"/>
      <c r="CI796" s="10"/>
      <c r="CJ796" s="10"/>
      <c r="CK796" s="10"/>
      <c r="CL796" s="10"/>
      <c r="CM796" s="10"/>
      <c r="CN796" s="10"/>
      <c r="CO796" s="10"/>
      <c r="CP796" s="10"/>
      <c r="CQ796" s="10"/>
      <c r="CR796" s="10"/>
      <c r="CS796" s="10"/>
      <c r="CT796" s="10"/>
      <c r="CU796" s="10"/>
      <c r="CV796" s="10"/>
      <c r="CW796" s="10"/>
      <c r="CX796" s="10"/>
      <c r="CY796" s="10"/>
      <c r="CZ796" s="10"/>
      <c r="DA796" s="10"/>
      <c r="DB796" s="10"/>
      <c r="DC796" s="10"/>
      <c r="DD796" s="10"/>
      <c r="DE796" s="10"/>
      <c r="DF796" s="10"/>
      <c r="DG796" s="10"/>
      <c r="DH796" s="10"/>
      <c r="DI796" s="10"/>
      <c r="DJ796" s="10"/>
      <c r="DK796" s="10"/>
      <c r="DL796" s="10"/>
      <c r="DM796" s="10"/>
      <c r="DN796" s="10"/>
      <c r="DO796" s="10"/>
      <c r="DP796" s="10"/>
      <c r="DQ796" s="10"/>
      <c r="DR796" s="10"/>
      <c r="DS796" s="10"/>
      <c r="DT796" s="10"/>
      <c r="DU796" s="10"/>
      <c r="DV796" s="10"/>
      <c r="DW796" s="10"/>
      <c r="DX796" s="10"/>
      <c r="DY796" s="10"/>
      <c r="DZ796" s="10"/>
      <c r="EA796" s="10"/>
      <c r="EB796" s="10"/>
      <c r="EC796" s="10"/>
      <c r="ED796" s="10"/>
      <c r="EE796" s="10"/>
      <c r="EF796" s="10"/>
      <c r="EG796" s="10"/>
      <c r="EH796" s="10"/>
      <c r="EI796" s="10"/>
      <c r="EJ796" s="10"/>
      <c r="EK796" s="10"/>
      <c r="EL796" s="10"/>
      <c r="EM796" s="10"/>
      <c r="EN796" s="10"/>
      <c r="EO796" s="10"/>
      <c r="EP796" s="10"/>
      <c r="EQ796" s="10"/>
      <c r="ER796" s="10"/>
      <c r="ES796" s="10"/>
      <c r="ET796" s="10"/>
      <c r="EU796" s="10"/>
      <c r="EV796" s="10"/>
      <c r="EW796" s="10"/>
      <c r="EX796" s="10"/>
      <c r="EY796" s="10"/>
      <c r="EZ796" s="10"/>
      <c r="FA796" s="10"/>
      <c r="FB796" s="10"/>
      <c r="FC796" s="10"/>
      <c r="FD796" s="10"/>
      <c r="FE796" s="10"/>
      <c r="FF796" s="10"/>
      <c r="FG796" s="10"/>
      <c r="FH796" s="10"/>
      <c r="FI796" s="10"/>
      <c r="FJ796" s="10"/>
      <c r="FK796" s="10"/>
      <c r="FL796" s="10"/>
      <c r="FM796" s="10"/>
      <c r="FN796" s="10"/>
      <c r="FO796" s="10"/>
      <c r="FP796" s="10"/>
      <c r="FQ796" s="10"/>
      <c r="FR796" s="10"/>
      <c r="FS796" s="10"/>
      <c r="FT796" s="10"/>
      <c r="FU796" s="10"/>
      <c r="FV796" s="10"/>
      <c r="FW796" s="10"/>
      <c r="FX796" s="10"/>
      <c r="FY796" s="10"/>
      <c r="FZ796" s="10"/>
      <c r="GA796" s="10"/>
      <c r="GB796" s="10"/>
      <c r="GC796" s="10"/>
      <c r="GD796" s="10"/>
      <c r="GE796" s="10"/>
      <c r="GF796" s="10"/>
      <c r="GG796" s="10"/>
      <c r="GH796" s="10"/>
      <c r="GI796" s="10"/>
      <c r="GJ796" s="10"/>
      <c r="GK796" s="10"/>
      <c r="GL796" s="10"/>
      <c r="GM796" s="10"/>
      <c r="GN796" s="10"/>
      <c r="GO796" s="10"/>
      <c r="GP796" s="10"/>
      <c r="GQ796" s="10"/>
      <c r="GR796" s="10"/>
      <c r="GS796" s="10"/>
      <c r="GT796" s="10"/>
      <c r="GU796" s="10"/>
      <c r="GV796" s="10"/>
      <c r="GW796" s="10"/>
      <c r="GX796" s="10"/>
      <c r="GY796" s="10"/>
      <c r="GZ796" s="10"/>
      <c r="HA796" s="10"/>
      <c r="HB796" s="10"/>
      <c r="HC796" s="10"/>
      <c r="HD796" s="10"/>
      <c r="HE796" s="10"/>
      <c r="HF796" s="10"/>
    </row>
    <row r="797" spans="1:214">
      <c r="A797" s="71" t="s">
        <v>752</v>
      </c>
      <c r="B797" s="7">
        <v>4500144</v>
      </c>
      <c r="C797" s="7" t="s">
        <v>675</v>
      </c>
      <c r="D797" s="8">
        <v>0</v>
      </c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0"/>
      <c r="AX797" s="10"/>
      <c r="AY797" s="10"/>
      <c r="AZ797" s="10"/>
      <c r="BA797" s="10"/>
      <c r="BB797" s="10"/>
      <c r="BC797" s="10"/>
      <c r="BD797" s="10"/>
      <c r="BE797" s="10"/>
      <c r="BF797" s="10"/>
      <c r="BG797" s="10"/>
      <c r="BH797" s="10"/>
      <c r="BI797" s="10"/>
      <c r="BJ797" s="10"/>
      <c r="BK797" s="10"/>
      <c r="BL797" s="10"/>
      <c r="BM797" s="10"/>
      <c r="BN797" s="10"/>
      <c r="BO797" s="10"/>
      <c r="BP797" s="10"/>
      <c r="BQ797" s="10"/>
      <c r="BR797" s="10"/>
      <c r="BS797" s="10"/>
      <c r="BT797" s="10"/>
      <c r="BU797" s="10"/>
      <c r="BV797" s="10"/>
      <c r="BW797" s="10"/>
      <c r="BX797" s="10"/>
      <c r="BY797" s="10"/>
      <c r="BZ797" s="10"/>
      <c r="CA797" s="10"/>
      <c r="CB797" s="10"/>
      <c r="CC797" s="10"/>
      <c r="CD797" s="10"/>
      <c r="CE797" s="10"/>
      <c r="CF797" s="10"/>
      <c r="CG797" s="10"/>
      <c r="CH797" s="10"/>
      <c r="CI797" s="10"/>
      <c r="CJ797" s="10"/>
      <c r="CK797" s="10"/>
      <c r="CL797" s="10"/>
      <c r="CM797" s="10"/>
      <c r="CN797" s="10"/>
      <c r="CO797" s="10"/>
      <c r="CP797" s="10"/>
      <c r="CQ797" s="10"/>
      <c r="CR797" s="10"/>
      <c r="CS797" s="10"/>
      <c r="CT797" s="10"/>
      <c r="CU797" s="10"/>
      <c r="CV797" s="10"/>
      <c r="CW797" s="10"/>
      <c r="CX797" s="10"/>
      <c r="CY797" s="10"/>
      <c r="CZ797" s="10"/>
      <c r="DA797" s="10"/>
      <c r="DB797" s="10"/>
      <c r="DC797" s="10"/>
      <c r="DD797" s="10"/>
      <c r="DE797" s="10"/>
      <c r="DF797" s="10"/>
      <c r="DG797" s="10"/>
      <c r="DH797" s="10"/>
      <c r="DI797" s="10"/>
      <c r="DJ797" s="10"/>
      <c r="DK797" s="10"/>
      <c r="DL797" s="10"/>
      <c r="DM797" s="10"/>
      <c r="DN797" s="10"/>
      <c r="DO797" s="10"/>
      <c r="DP797" s="10"/>
      <c r="DQ797" s="10"/>
      <c r="DR797" s="10"/>
      <c r="DS797" s="10"/>
      <c r="DT797" s="10"/>
      <c r="DU797" s="10"/>
      <c r="DV797" s="10"/>
      <c r="DW797" s="10"/>
      <c r="DX797" s="10"/>
      <c r="DY797" s="10"/>
      <c r="DZ797" s="10"/>
      <c r="EA797" s="10"/>
      <c r="EB797" s="10"/>
      <c r="EC797" s="10"/>
      <c r="ED797" s="10"/>
      <c r="EE797" s="10"/>
      <c r="EF797" s="10"/>
      <c r="EG797" s="10"/>
      <c r="EH797" s="10"/>
      <c r="EI797" s="10"/>
      <c r="EJ797" s="10"/>
      <c r="EK797" s="10"/>
      <c r="EL797" s="10"/>
      <c r="EM797" s="10"/>
      <c r="EN797" s="10"/>
      <c r="EO797" s="10"/>
      <c r="EP797" s="10"/>
      <c r="EQ797" s="10"/>
      <c r="ER797" s="10"/>
      <c r="ES797" s="10"/>
      <c r="ET797" s="10"/>
      <c r="EU797" s="10"/>
      <c r="EV797" s="10"/>
      <c r="EW797" s="10"/>
      <c r="EX797" s="10"/>
      <c r="EY797" s="10"/>
      <c r="EZ797" s="10"/>
      <c r="FA797" s="10"/>
      <c r="FB797" s="10"/>
      <c r="FC797" s="10"/>
      <c r="FD797" s="10"/>
      <c r="FE797" s="10"/>
      <c r="FF797" s="10"/>
      <c r="FG797" s="10"/>
      <c r="FH797" s="10"/>
      <c r="FI797" s="10"/>
      <c r="FJ797" s="10"/>
      <c r="FK797" s="10"/>
      <c r="FL797" s="10"/>
      <c r="FM797" s="10"/>
      <c r="FN797" s="10"/>
      <c r="FO797" s="10"/>
      <c r="FP797" s="10"/>
      <c r="FQ797" s="10"/>
      <c r="FR797" s="10"/>
      <c r="FS797" s="10"/>
      <c r="FT797" s="10"/>
      <c r="FU797" s="10"/>
      <c r="FV797" s="10"/>
      <c r="FW797" s="10"/>
      <c r="FX797" s="10"/>
      <c r="FY797" s="10"/>
      <c r="FZ797" s="10"/>
      <c r="GA797" s="10"/>
      <c r="GB797" s="10"/>
      <c r="GC797" s="10"/>
      <c r="GD797" s="10"/>
      <c r="GE797" s="10"/>
      <c r="GF797" s="10"/>
      <c r="GG797" s="10"/>
      <c r="GH797" s="10"/>
      <c r="GI797" s="10"/>
      <c r="GJ797" s="10"/>
      <c r="GK797" s="10"/>
      <c r="GL797" s="10"/>
      <c r="GM797" s="10"/>
      <c r="GN797" s="10"/>
      <c r="GO797" s="10"/>
      <c r="GP797" s="10"/>
      <c r="GQ797" s="10"/>
      <c r="GR797" s="10"/>
      <c r="GS797" s="10"/>
      <c r="GT797" s="10"/>
      <c r="GU797" s="10"/>
      <c r="GV797" s="10"/>
      <c r="GW797" s="10"/>
      <c r="GX797" s="10"/>
      <c r="GY797" s="10"/>
      <c r="GZ797" s="10"/>
      <c r="HA797" s="10"/>
      <c r="HB797" s="10"/>
      <c r="HC797" s="10"/>
      <c r="HD797" s="10"/>
      <c r="HE797" s="10"/>
      <c r="HF797" s="10"/>
    </row>
    <row r="798" spans="1:214">
      <c r="A798" s="71" t="s">
        <v>752</v>
      </c>
      <c r="B798" s="7">
        <v>4500145</v>
      </c>
      <c r="C798" s="7" t="s">
        <v>676</v>
      </c>
      <c r="D798" s="8">
        <v>0</v>
      </c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0"/>
      <c r="AX798" s="10"/>
      <c r="AY798" s="10"/>
      <c r="AZ798" s="10"/>
      <c r="BA798" s="10"/>
      <c r="BB798" s="10"/>
      <c r="BC798" s="10"/>
      <c r="BD798" s="10"/>
      <c r="BE798" s="10"/>
      <c r="BF798" s="10"/>
      <c r="BG798" s="10"/>
      <c r="BH798" s="10"/>
      <c r="BI798" s="10"/>
      <c r="BJ798" s="10"/>
      <c r="BK798" s="10"/>
      <c r="BL798" s="10"/>
      <c r="BM798" s="10"/>
      <c r="BN798" s="10"/>
      <c r="BO798" s="10"/>
      <c r="BP798" s="10"/>
      <c r="BQ798" s="10"/>
      <c r="BR798" s="10"/>
      <c r="BS798" s="10"/>
      <c r="BT798" s="10"/>
      <c r="BU798" s="10"/>
      <c r="BV798" s="10"/>
      <c r="BW798" s="10"/>
      <c r="BX798" s="10"/>
      <c r="BY798" s="10"/>
      <c r="BZ798" s="10"/>
      <c r="CA798" s="10"/>
      <c r="CB798" s="10"/>
      <c r="CC798" s="10"/>
      <c r="CD798" s="10"/>
      <c r="CE798" s="10"/>
      <c r="CF798" s="10"/>
      <c r="CG798" s="10"/>
      <c r="CH798" s="10"/>
      <c r="CI798" s="10"/>
      <c r="CJ798" s="10"/>
      <c r="CK798" s="10"/>
      <c r="CL798" s="10"/>
      <c r="CM798" s="10"/>
      <c r="CN798" s="10"/>
      <c r="CO798" s="10"/>
      <c r="CP798" s="10"/>
      <c r="CQ798" s="10"/>
      <c r="CR798" s="10"/>
      <c r="CS798" s="10"/>
      <c r="CT798" s="10"/>
      <c r="CU798" s="10"/>
      <c r="CV798" s="10"/>
      <c r="CW798" s="10"/>
      <c r="CX798" s="10"/>
      <c r="CY798" s="10"/>
      <c r="CZ798" s="10"/>
      <c r="DA798" s="10"/>
      <c r="DB798" s="10"/>
      <c r="DC798" s="10"/>
      <c r="DD798" s="10"/>
      <c r="DE798" s="10"/>
      <c r="DF798" s="10"/>
      <c r="DG798" s="10"/>
      <c r="DH798" s="10"/>
      <c r="DI798" s="10"/>
      <c r="DJ798" s="10"/>
      <c r="DK798" s="10"/>
      <c r="DL798" s="10"/>
      <c r="DM798" s="10"/>
      <c r="DN798" s="10"/>
      <c r="DO798" s="10"/>
      <c r="DP798" s="10"/>
      <c r="DQ798" s="10"/>
      <c r="DR798" s="10"/>
      <c r="DS798" s="10"/>
      <c r="DT798" s="10"/>
      <c r="DU798" s="10"/>
      <c r="DV798" s="10"/>
      <c r="DW798" s="10"/>
      <c r="DX798" s="10"/>
      <c r="DY798" s="10"/>
      <c r="DZ798" s="10"/>
      <c r="EA798" s="10"/>
      <c r="EB798" s="10"/>
      <c r="EC798" s="10"/>
      <c r="ED798" s="10"/>
      <c r="EE798" s="10"/>
      <c r="EF798" s="10"/>
      <c r="EG798" s="10"/>
      <c r="EH798" s="10"/>
      <c r="EI798" s="10"/>
      <c r="EJ798" s="10"/>
      <c r="EK798" s="10"/>
      <c r="EL798" s="10"/>
      <c r="EM798" s="10"/>
      <c r="EN798" s="10"/>
      <c r="EO798" s="10"/>
      <c r="EP798" s="10"/>
      <c r="EQ798" s="10"/>
      <c r="ER798" s="10"/>
      <c r="ES798" s="10"/>
      <c r="ET798" s="10"/>
      <c r="EU798" s="10"/>
      <c r="EV798" s="10"/>
      <c r="EW798" s="10"/>
      <c r="EX798" s="10"/>
      <c r="EY798" s="10"/>
      <c r="EZ798" s="10"/>
      <c r="FA798" s="10"/>
      <c r="FB798" s="10"/>
      <c r="FC798" s="10"/>
      <c r="FD798" s="10"/>
      <c r="FE798" s="10"/>
      <c r="FF798" s="10"/>
      <c r="FG798" s="10"/>
      <c r="FH798" s="10"/>
      <c r="FI798" s="10"/>
      <c r="FJ798" s="10"/>
      <c r="FK798" s="10"/>
      <c r="FL798" s="10"/>
      <c r="FM798" s="10"/>
      <c r="FN798" s="10"/>
      <c r="FO798" s="10"/>
      <c r="FP798" s="10"/>
      <c r="FQ798" s="10"/>
      <c r="FR798" s="10"/>
      <c r="FS798" s="10"/>
      <c r="FT798" s="10"/>
      <c r="FU798" s="10"/>
      <c r="FV798" s="10"/>
      <c r="FW798" s="10"/>
      <c r="FX798" s="10"/>
      <c r="FY798" s="10"/>
      <c r="FZ798" s="10"/>
      <c r="GA798" s="10"/>
      <c r="GB798" s="10"/>
      <c r="GC798" s="10"/>
      <c r="GD798" s="10"/>
      <c r="GE798" s="10"/>
      <c r="GF798" s="10"/>
      <c r="GG798" s="10"/>
      <c r="GH798" s="10"/>
      <c r="GI798" s="10"/>
      <c r="GJ798" s="10"/>
      <c r="GK798" s="10"/>
      <c r="GL798" s="10"/>
      <c r="GM798" s="10"/>
      <c r="GN798" s="10"/>
      <c r="GO798" s="10"/>
      <c r="GP798" s="10"/>
      <c r="GQ798" s="10"/>
      <c r="GR798" s="10"/>
      <c r="GS798" s="10"/>
      <c r="GT798" s="10"/>
      <c r="GU798" s="10"/>
      <c r="GV798" s="10"/>
      <c r="GW798" s="10"/>
      <c r="GX798" s="10"/>
      <c r="GY798" s="10"/>
      <c r="GZ798" s="10"/>
      <c r="HA798" s="10"/>
      <c r="HB798" s="10"/>
      <c r="HC798" s="10"/>
      <c r="HD798" s="10"/>
      <c r="HE798" s="10"/>
      <c r="HF798" s="10"/>
    </row>
    <row r="799" spans="1:214">
      <c r="A799" s="71" t="s">
        <v>752</v>
      </c>
      <c r="B799" s="7">
        <v>4500146</v>
      </c>
      <c r="C799" s="7" t="s">
        <v>677</v>
      </c>
      <c r="D799" s="8">
        <v>0</v>
      </c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  <c r="BA799" s="10"/>
      <c r="BB799" s="10"/>
      <c r="BC799" s="10"/>
      <c r="BD799" s="10"/>
      <c r="BE799" s="10"/>
      <c r="BF799" s="10"/>
      <c r="BG799" s="10"/>
      <c r="BH799" s="10"/>
      <c r="BI799" s="10"/>
      <c r="BJ799" s="10"/>
      <c r="BK799" s="10"/>
      <c r="BL799" s="10"/>
      <c r="BM799" s="10"/>
      <c r="BN799" s="10"/>
      <c r="BO799" s="10"/>
      <c r="BP799" s="10"/>
      <c r="BQ799" s="10"/>
      <c r="BR799" s="10"/>
      <c r="BS799" s="10"/>
      <c r="BT799" s="10"/>
      <c r="BU799" s="10"/>
      <c r="BV799" s="10"/>
      <c r="BW799" s="10"/>
      <c r="BX799" s="10"/>
      <c r="BY799" s="10"/>
      <c r="BZ799" s="10"/>
      <c r="CA799" s="10"/>
      <c r="CB799" s="10"/>
      <c r="CC799" s="10"/>
      <c r="CD799" s="10"/>
      <c r="CE799" s="10"/>
      <c r="CF799" s="10"/>
      <c r="CG799" s="10"/>
      <c r="CH799" s="10"/>
      <c r="CI799" s="10"/>
      <c r="CJ799" s="10"/>
      <c r="CK799" s="10"/>
      <c r="CL799" s="10"/>
      <c r="CM799" s="10"/>
      <c r="CN799" s="10"/>
      <c r="CO799" s="10"/>
      <c r="CP799" s="10"/>
      <c r="CQ799" s="10"/>
      <c r="CR799" s="10"/>
      <c r="CS799" s="10"/>
      <c r="CT799" s="10"/>
      <c r="CU799" s="10"/>
      <c r="CV799" s="10"/>
      <c r="CW799" s="10"/>
      <c r="CX799" s="10"/>
      <c r="CY799" s="10"/>
      <c r="CZ799" s="10"/>
      <c r="DA799" s="10"/>
      <c r="DB799" s="10"/>
      <c r="DC799" s="10"/>
      <c r="DD799" s="10"/>
      <c r="DE799" s="10"/>
      <c r="DF799" s="10"/>
      <c r="DG799" s="10"/>
      <c r="DH799" s="10"/>
      <c r="DI799" s="10"/>
      <c r="DJ799" s="10"/>
      <c r="DK799" s="10"/>
      <c r="DL799" s="10"/>
      <c r="DM799" s="10"/>
      <c r="DN799" s="10"/>
      <c r="DO799" s="10"/>
      <c r="DP799" s="10"/>
      <c r="DQ799" s="10"/>
      <c r="DR799" s="10"/>
      <c r="DS799" s="10"/>
      <c r="DT799" s="10"/>
      <c r="DU799" s="10"/>
      <c r="DV799" s="10"/>
      <c r="DW799" s="10"/>
      <c r="DX799" s="10"/>
      <c r="DY799" s="10"/>
      <c r="DZ799" s="10"/>
      <c r="EA799" s="10"/>
      <c r="EB799" s="10"/>
      <c r="EC799" s="10"/>
      <c r="ED799" s="10"/>
      <c r="EE799" s="10"/>
      <c r="EF799" s="10"/>
      <c r="EG799" s="10"/>
      <c r="EH799" s="10"/>
      <c r="EI799" s="10"/>
      <c r="EJ799" s="10"/>
      <c r="EK799" s="10"/>
      <c r="EL799" s="10"/>
      <c r="EM799" s="10"/>
      <c r="EN799" s="10"/>
      <c r="EO799" s="10"/>
      <c r="EP799" s="10"/>
      <c r="EQ799" s="10"/>
      <c r="ER799" s="10"/>
      <c r="ES799" s="10"/>
      <c r="ET799" s="10"/>
      <c r="EU799" s="10"/>
      <c r="EV799" s="10"/>
      <c r="EW799" s="10"/>
      <c r="EX799" s="10"/>
      <c r="EY799" s="10"/>
      <c r="EZ799" s="10"/>
      <c r="FA799" s="10"/>
      <c r="FB799" s="10"/>
      <c r="FC799" s="10"/>
      <c r="FD799" s="10"/>
      <c r="FE799" s="10"/>
      <c r="FF799" s="10"/>
      <c r="FG799" s="10"/>
      <c r="FH799" s="10"/>
      <c r="FI799" s="10"/>
      <c r="FJ799" s="10"/>
      <c r="FK799" s="10"/>
      <c r="FL799" s="10"/>
      <c r="FM799" s="10"/>
      <c r="FN799" s="10"/>
      <c r="FO799" s="10"/>
      <c r="FP799" s="10"/>
      <c r="FQ799" s="10"/>
      <c r="FR799" s="10"/>
      <c r="FS799" s="10"/>
      <c r="FT799" s="10"/>
      <c r="FU799" s="10"/>
      <c r="FV799" s="10"/>
      <c r="FW799" s="10"/>
      <c r="FX799" s="10"/>
      <c r="FY799" s="10"/>
      <c r="FZ799" s="10"/>
      <c r="GA799" s="10"/>
      <c r="GB799" s="10"/>
      <c r="GC799" s="10"/>
      <c r="GD799" s="10"/>
      <c r="GE799" s="10"/>
      <c r="GF799" s="10"/>
      <c r="GG799" s="10"/>
      <c r="GH799" s="10"/>
      <c r="GI799" s="10"/>
      <c r="GJ799" s="10"/>
      <c r="GK799" s="10"/>
      <c r="GL799" s="10"/>
      <c r="GM799" s="10"/>
      <c r="GN799" s="10"/>
      <c r="GO799" s="10"/>
      <c r="GP799" s="10"/>
      <c r="GQ799" s="10"/>
      <c r="GR799" s="10"/>
      <c r="GS799" s="10"/>
      <c r="GT799" s="10"/>
      <c r="GU799" s="10"/>
      <c r="GV799" s="10"/>
      <c r="GW799" s="10"/>
      <c r="GX799" s="10"/>
      <c r="GY799" s="10"/>
      <c r="GZ799" s="10"/>
      <c r="HA799" s="10"/>
      <c r="HB799" s="10"/>
      <c r="HC799" s="10"/>
      <c r="HD799" s="10"/>
      <c r="HE799" s="10"/>
      <c r="HF799" s="10"/>
    </row>
    <row r="800" spans="1:214">
      <c r="A800" s="71" t="s">
        <v>752</v>
      </c>
      <c r="B800" s="7">
        <v>4500148</v>
      </c>
      <c r="C800" s="7" t="s">
        <v>678</v>
      </c>
      <c r="D800" s="8">
        <v>0</v>
      </c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0"/>
      <c r="AX800" s="10"/>
      <c r="AY800" s="10"/>
      <c r="AZ800" s="10"/>
      <c r="BA800" s="10"/>
      <c r="BB800" s="10"/>
      <c r="BC800" s="10"/>
      <c r="BD800" s="10"/>
      <c r="BE800" s="10"/>
      <c r="BF800" s="10"/>
      <c r="BG800" s="10"/>
      <c r="BH800" s="10"/>
      <c r="BI800" s="10"/>
      <c r="BJ800" s="10"/>
      <c r="BK800" s="10"/>
      <c r="BL800" s="10"/>
      <c r="BM800" s="10"/>
      <c r="BN800" s="10"/>
      <c r="BO800" s="10"/>
      <c r="BP800" s="10"/>
      <c r="BQ800" s="10"/>
      <c r="BR800" s="10"/>
      <c r="BS800" s="10"/>
      <c r="BT800" s="10"/>
      <c r="BU800" s="10"/>
      <c r="BV800" s="10"/>
      <c r="BW800" s="10"/>
      <c r="BX800" s="10"/>
      <c r="BY800" s="10"/>
      <c r="BZ800" s="10"/>
      <c r="CA800" s="10"/>
      <c r="CB800" s="10"/>
      <c r="CC800" s="10"/>
      <c r="CD800" s="10"/>
      <c r="CE800" s="10"/>
      <c r="CF800" s="10"/>
      <c r="CG800" s="10"/>
      <c r="CH800" s="10"/>
      <c r="CI800" s="10"/>
      <c r="CJ800" s="10"/>
      <c r="CK800" s="10"/>
      <c r="CL800" s="10"/>
      <c r="CM800" s="10"/>
      <c r="CN800" s="10"/>
      <c r="CO800" s="10"/>
      <c r="CP800" s="10"/>
      <c r="CQ800" s="10"/>
      <c r="CR800" s="10"/>
      <c r="CS800" s="10"/>
      <c r="CT800" s="10"/>
      <c r="CU800" s="10"/>
      <c r="CV800" s="10"/>
      <c r="CW800" s="10"/>
      <c r="CX800" s="10"/>
      <c r="CY800" s="10"/>
      <c r="CZ800" s="10"/>
      <c r="DA800" s="10"/>
      <c r="DB800" s="10"/>
      <c r="DC800" s="10"/>
      <c r="DD800" s="10"/>
      <c r="DE800" s="10"/>
      <c r="DF800" s="10"/>
      <c r="DG800" s="10"/>
      <c r="DH800" s="10"/>
      <c r="DI800" s="10"/>
      <c r="DJ800" s="10"/>
      <c r="DK800" s="10"/>
      <c r="DL800" s="10"/>
      <c r="DM800" s="10"/>
      <c r="DN800" s="10"/>
      <c r="DO800" s="10"/>
      <c r="DP800" s="10"/>
      <c r="DQ800" s="10"/>
      <c r="DR800" s="10"/>
      <c r="DS800" s="10"/>
      <c r="DT800" s="10"/>
      <c r="DU800" s="10"/>
      <c r="DV800" s="10"/>
      <c r="DW800" s="10"/>
      <c r="DX800" s="10"/>
      <c r="DY800" s="10"/>
      <c r="DZ800" s="10"/>
      <c r="EA800" s="10"/>
      <c r="EB800" s="10"/>
      <c r="EC800" s="10"/>
      <c r="ED800" s="10"/>
      <c r="EE800" s="10"/>
      <c r="EF800" s="10"/>
      <c r="EG800" s="10"/>
      <c r="EH800" s="10"/>
      <c r="EI800" s="10"/>
      <c r="EJ800" s="10"/>
      <c r="EK800" s="10"/>
      <c r="EL800" s="10"/>
      <c r="EM800" s="10"/>
      <c r="EN800" s="10"/>
      <c r="EO800" s="10"/>
      <c r="EP800" s="10"/>
      <c r="EQ800" s="10"/>
      <c r="ER800" s="10"/>
      <c r="ES800" s="10"/>
      <c r="ET800" s="10"/>
      <c r="EU800" s="10"/>
      <c r="EV800" s="10"/>
      <c r="EW800" s="10"/>
      <c r="EX800" s="10"/>
      <c r="EY800" s="10"/>
      <c r="EZ800" s="10"/>
      <c r="FA800" s="10"/>
      <c r="FB800" s="10"/>
      <c r="FC800" s="10"/>
      <c r="FD800" s="10"/>
      <c r="FE800" s="10"/>
      <c r="FF800" s="10"/>
      <c r="FG800" s="10"/>
      <c r="FH800" s="10"/>
      <c r="FI800" s="10"/>
      <c r="FJ800" s="10"/>
      <c r="FK800" s="10"/>
      <c r="FL800" s="10"/>
      <c r="FM800" s="10"/>
      <c r="FN800" s="10"/>
      <c r="FO800" s="10"/>
      <c r="FP800" s="10"/>
      <c r="FQ800" s="10"/>
      <c r="FR800" s="10"/>
      <c r="FS800" s="10"/>
      <c r="FT800" s="10"/>
      <c r="FU800" s="10"/>
      <c r="FV800" s="10"/>
      <c r="FW800" s="10"/>
      <c r="FX800" s="10"/>
      <c r="FY800" s="10"/>
      <c r="FZ800" s="10"/>
      <c r="GA800" s="10"/>
      <c r="GB800" s="10"/>
      <c r="GC800" s="10"/>
      <c r="GD800" s="10"/>
      <c r="GE800" s="10"/>
      <c r="GF800" s="10"/>
      <c r="GG800" s="10"/>
      <c r="GH800" s="10"/>
      <c r="GI800" s="10"/>
      <c r="GJ800" s="10"/>
      <c r="GK800" s="10"/>
      <c r="GL800" s="10"/>
      <c r="GM800" s="10"/>
      <c r="GN800" s="10"/>
      <c r="GO800" s="10"/>
      <c r="GP800" s="10"/>
      <c r="GQ800" s="10"/>
      <c r="GR800" s="10"/>
      <c r="GS800" s="10"/>
      <c r="GT800" s="10"/>
      <c r="GU800" s="10"/>
      <c r="GV800" s="10"/>
      <c r="GW800" s="10"/>
      <c r="GX800" s="10"/>
      <c r="GY800" s="10"/>
      <c r="GZ800" s="10"/>
      <c r="HA800" s="10"/>
      <c r="HB800" s="10"/>
      <c r="HC800" s="10"/>
      <c r="HD800" s="10"/>
      <c r="HE800" s="10"/>
      <c r="HF800" s="10"/>
    </row>
    <row r="801" spans="1:214">
      <c r="A801" s="71" t="s">
        <v>752</v>
      </c>
      <c r="B801" s="7">
        <v>4500150</v>
      </c>
      <c r="C801" s="7" t="s">
        <v>679</v>
      </c>
      <c r="D801" s="8">
        <v>0</v>
      </c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  <c r="BA801" s="10"/>
      <c r="BB801" s="10"/>
      <c r="BC801" s="10"/>
      <c r="BD801" s="10"/>
      <c r="BE801" s="10"/>
      <c r="BF801" s="10"/>
      <c r="BG801" s="10"/>
      <c r="BH801" s="10"/>
      <c r="BI801" s="10"/>
      <c r="BJ801" s="10"/>
      <c r="BK801" s="10"/>
      <c r="BL801" s="10"/>
      <c r="BM801" s="10"/>
      <c r="BN801" s="10"/>
      <c r="BO801" s="10"/>
      <c r="BP801" s="10"/>
      <c r="BQ801" s="10"/>
      <c r="BR801" s="10"/>
      <c r="BS801" s="10"/>
      <c r="BT801" s="10"/>
      <c r="BU801" s="10"/>
      <c r="BV801" s="10"/>
      <c r="BW801" s="10"/>
      <c r="BX801" s="10"/>
      <c r="BY801" s="10"/>
      <c r="BZ801" s="10"/>
      <c r="CA801" s="10"/>
      <c r="CB801" s="10"/>
      <c r="CC801" s="10"/>
      <c r="CD801" s="10"/>
      <c r="CE801" s="10"/>
      <c r="CF801" s="10"/>
      <c r="CG801" s="10"/>
      <c r="CH801" s="10"/>
      <c r="CI801" s="10"/>
      <c r="CJ801" s="10"/>
      <c r="CK801" s="10"/>
      <c r="CL801" s="10"/>
      <c r="CM801" s="10"/>
      <c r="CN801" s="10"/>
      <c r="CO801" s="10"/>
      <c r="CP801" s="10"/>
      <c r="CQ801" s="10"/>
      <c r="CR801" s="10"/>
      <c r="CS801" s="10"/>
      <c r="CT801" s="10"/>
      <c r="CU801" s="10"/>
      <c r="CV801" s="10"/>
      <c r="CW801" s="10"/>
      <c r="CX801" s="10"/>
      <c r="CY801" s="10"/>
      <c r="CZ801" s="10"/>
      <c r="DA801" s="10"/>
      <c r="DB801" s="10"/>
      <c r="DC801" s="10"/>
      <c r="DD801" s="10"/>
      <c r="DE801" s="10"/>
      <c r="DF801" s="10"/>
      <c r="DG801" s="10"/>
      <c r="DH801" s="10"/>
      <c r="DI801" s="10"/>
      <c r="DJ801" s="10"/>
      <c r="DK801" s="10"/>
      <c r="DL801" s="10"/>
      <c r="DM801" s="10"/>
      <c r="DN801" s="10"/>
      <c r="DO801" s="10"/>
      <c r="DP801" s="10"/>
      <c r="DQ801" s="10"/>
      <c r="DR801" s="10"/>
      <c r="DS801" s="10"/>
      <c r="DT801" s="10"/>
      <c r="DU801" s="10"/>
      <c r="DV801" s="10"/>
      <c r="DW801" s="10"/>
      <c r="DX801" s="10"/>
      <c r="DY801" s="10"/>
      <c r="DZ801" s="10"/>
      <c r="EA801" s="10"/>
      <c r="EB801" s="10"/>
      <c r="EC801" s="10"/>
      <c r="ED801" s="10"/>
      <c r="EE801" s="10"/>
      <c r="EF801" s="10"/>
      <c r="EG801" s="10"/>
      <c r="EH801" s="10"/>
      <c r="EI801" s="10"/>
      <c r="EJ801" s="10"/>
      <c r="EK801" s="10"/>
      <c r="EL801" s="10"/>
      <c r="EM801" s="10"/>
      <c r="EN801" s="10"/>
      <c r="EO801" s="10"/>
      <c r="EP801" s="10"/>
      <c r="EQ801" s="10"/>
      <c r="ER801" s="10"/>
      <c r="ES801" s="10"/>
      <c r="ET801" s="10"/>
      <c r="EU801" s="10"/>
      <c r="EV801" s="10"/>
      <c r="EW801" s="10"/>
      <c r="EX801" s="10"/>
      <c r="EY801" s="10"/>
      <c r="EZ801" s="10"/>
      <c r="FA801" s="10"/>
      <c r="FB801" s="10"/>
      <c r="FC801" s="10"/>
      <c r="FD801" s="10"/>
      <c r="FE801" s="10"/>
      <c r="FF801" s="10"/>
      <c r="FG801" s="10"/>
      <c r="FH801" s="10"/>
      <c r="FI801" s="10"/>
      <c r="FJ801" s="10"/>
      <c r="FK801" s="10"/>
      <c r="FL801" s="10"/>
      <c r="FM801" s="10"/>
      <c r="FN801" s="10"/>
      <c r="FO801" s="10"/>
      <c r="FP801" s="10"/>
      <c r="FQ801" s="10"/>
      <c r="FR801" s="10"/>
      <c r="FS801" s="10"/>
      <c r="FT801" s="10"/>
      <c r="FU801" s="10"/>
      <c r="FV801" s="10"/>
      <c r="FW801" s="10"/>
      <c r="FX801" s="10"/>
      <c r="FY801" s="10"/>
      <c r="FZ801" s="10"/>
      <c r="GA801" s="10"/>
      <c r="GB801" s="10"/>
      <c r="GC801" s="10"/>
      <c r="GD801" s="10"/>
      <c r="GE801" s="10"/>
      <c r="GF801" s="10"/>
      <c r="GG801" s="10"/>
      <c r="GH801" s="10"/>
      <c r="GI801" s="10"/>
      <c r="GJ801" s="10"/>
      <c r="GK801" s="10"/>
      <c r="GL801" s="10"/>
      <c r="GM801" s="10"/>
      <c r="GN801" s="10"/>
      <c r="GO801" s="10"/>
      <c r="GP801" s="10"/>
      <c r="GQ801" s="10"/>
      <c r="GR801" s="10"/>
      <c r="GS801" s="10"/>
      <c r="GT801" s="10"/>
      <c r="GU801" s="10"/>
      <c r="GV801" s="10"/>
      <c r="GW801" s="10"/>
      <c r="GX801" s="10"/>
      <c r="GY801" s="10"/>
      <c r="GZ801" s="10"/>
      <c r="HA801" s="10"/>
      <c r="HB801" s="10"/>
      <c r="HC801" s="10"/>
      <c r="HD801" s="10"/>
      <c r="HE801" s="10"/>
      <c r="HF801" s="10"/>
    </row>
    <row r="802" spans="1:214">
      <c r="A802" s="71" t="s">
        <v>752</v>
      </c>
      <c r="B802" s="7">
        <v>4500164</v>
      </c>
      <c r="C802" s="7" t="s">
        <v>1251</v>
      </c>
      <c r="D802" s="8">
        <v>0</v>
      </c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0"/>
      <c r="AX802" s="10"/>
      <c r="AY802" s="10"/>
      <c r="AZ802" s="10"/>
      <c r="BA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  <c r="BM802" s="10"/>
      <c r="BN802" s="10"/>
      <c r="BO802" s="10"/>
      <c r="BP802" s="10"/>
      <c r="BQ802" s="10"/>
      <c r="BR802" s="10"/>
      <c r="BS802" s="10"/>
      <c r="BT802" s="10"/>
      <c r="BU802" s="10"/>
      <c r="BV802" s="10"/>
      <c r="BW802" s="10"/>
      <c r="BX802" s="10"/>
      <c r="BY802" s="10"/>
      <c r="BZ802" s="10"/>
      <c r="CA802" s="10"/>
      <c r="CB802" s="10"/>
      <c r="CC802" s="10"/>
      <c r="CD802" s="10"/>
      <c r="CE802" s="10"/>
      <c r="CF802" s="10"/>
      <c r="CG802" s="10"/>
      <c r="CH802" s="10"/>
      <c r="CI802" s="10"/>
      <c r="CJ802" s="10"/>
      <c r="CK802" s="10"/>
      <c r="CL802" s="10"/>
      <c r="CM802" s="10"/>
      <c r="CN802" s="10"/>
      <c r="CO802" s="10"/>
      <c r="CP802" s="10"/>
      <c r="CQ802" s="10"/>
      <c r="CR802" s="10"/>
      <c r="CS802" s="10"/>
      <c r="CT802" s="10"/>
      <c r="CU802" s="10"/>
      <c r="CV802" s="10"/>
      <c r="CW802" s="10"/>
      <c r="CX802" s="10"/>
      <c r="CY802" s="10"/>
      <c r="CZ802" s="10"/>
      <c r="DA802" s="10"/>
      <c r="DB802" s="10"/>
      <c r="DC802" s="10"/>
      <c r="DD802" s="10"/>
      <c r="DE802" s="10"/>
      <c r="DF802" s="10"/>
      <c r="DG802" s="10"/>
      <c r="DH802" s="10"/>
      <c r="DI802" s="10"/>
      <c r="DJ802" s="10"/>
      <c r="DK802" s="10"/>
      <c r="DL802" s="10"/>
      <c r="DM802" s="10"/>
      <c r="DN802" s="10"/>
      <c r="DO802" s="10"/>
      <c r="DP802" s="10"/>
      <c r="DQ802" s="10"/>
      <c r="DR802" s="10"/>
      <c r="DS802" s="10"/>
      <c r="DT802" s="10"/>
      <c r="DU802" s="10"/>
      <c r="DV802" s="10"/>
      <c r="DW802" s="10"/>
      <c r="DX802" s="10"/>
      <c r="DY802" s="10"/>
      <c r="DZ802" s="10"/>
      <c r="EA802" s="10"/>
      <c r="EB802" s="10"/>
      <c r="EC802" s="10"/>
      <c r="ED802" s="10"/>
      <c r="EE802" s="10"/>
      <c r="EF802" s="10"/>
      <c r="EG802" s="10"/>
      <c r="EH802" s="10"/>
      <c r="EI802" s="10"/>
      <c r="EJ802" s="10"/>
      <c r="EK802" s="10"/>
      <c r="EL802" s="10"/>
      <c r="EM802" s="10"/>
      <c r="EN802" s="10"/>
      <c r="EO802" s="10"/>
      <c r="EP802" s="10"/>
      <c r="EQ802" s="10"/>
      <c r="ER802" s="10"/>
      <c r="ES802" s="10"/>
      <c r="ET802" s="10"/>
      <c r="EU802" s="10"/>
      <c r="EV802" s="10"/>
      <c r="EW802" s="10"/>
      <c r="EX802" s="10"/>
      <c r="EY802" s="10"/>
      <c r="EZ802" s="10"/>
      <c r="FA802" s="10"/>
      <c r="FB802" s="10"/>
      <c r="FC802" s="10"/>
      <c r="FD802" s="10"/>
      <c r="FE802" s="10"/>
      <c r="FF802" s="10"/>
      <c r="FG802" s="10"/>
      <c r="FH802" s="10"/>
      <c r="FI802" s="10"/>
      <c r="FJ802" s="10"/>
      <c r="FK802" s="10"/>
      <c r="FL802" s="10"/>
      <c r="FM802" s="10"/>
      <c r="FN802" s="10"/>
      <c r="FO802" s="10"/>
      <c r="FP802" s="10"/>
      <c r="FQ802" s="10"/>
      <c r="FR802" s="10"/>
      <c r="FS802" s="10"/>
      <c r="FT802" s="10"/>
      <c r="FU802" s="10"/>
      <c r="FV802" s="10"/>
      <c r="FW802" s="10"/>
      <c r="FX802" s="10"/>
      <c r="FY802" s="10"/>
      <c r="FZ802" s="10"/>
      <c r="GA802" s="10"/>
      <c r="GB802" s="10"/>
      <c r="GC802" s="10"/>
      <c r="GD802" s="10"/>
      <c r="GE802" s="10"/>
      <c r="GF802" s="10"/>
      <c r="GG802" s="10"/>
      <c r="GH802" s="10"/>
      <c r="GI802" s="10"/>
      <c r="GJ802" s="10"/>
      <c r="GK802" s="10"/>
      <c r="GL802" s="10"/>
      <c r="GM802" s="10"/>
      <c r="GN802" s="10"/>
      <c r="GO802" s="10"/>
      <c r="GP802" s="10"/>
      <c r="GQ802" s="10"/>
      <c r="GR802" s="10"/>
      <c r="GS802" s="10"/>
      <c r="GT802" s="10"/>
      <c r="GU802" s="10"/>
      <c r="GV802" s="10"/>
      <c r="GW802" s="10"/>
      <c r="GX802" s="10"/>
      <c r="GY802" s="10"/>
      <c r="GZ802" s="10"/>
      <c r="HA802" s="10"/>
      <c r="HB802" s="10"/>
      <c r="HC802" s="10"/>
      <c r="HD802" s="10"/>
      <c r="HE802" s="10"/>
      <c r="HF802" s="10"/>
    </row>
    <row r="803" spans="1:214" ht="25.5">
      <c r="A803" s="72" t="s">
        <v>753</v>
      </c>
      <c r="B803" s="7">
        <v>3101901</v>
      </c>
      <c r="C803" s="7" t="s">
        <v>866</v>
      </c>
      <c r="D803" s="8">
        <v>4396661</v>
      </c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  <c r="BA803" s="10"/>
      <c r="BB803" s="10"/>
      <c r="BC803" s="10"/>
      <c r="BD803" s="10"/>
      <c r="BE803" s="10"/>
      <c r="BF803" s="10"/>
      <c r="BG803" s="10"/>
      <c r="BH803" s="10"/>
      <c r="BI803" s="10"/>
      <c r="BJ803" s="10"/>
      <c r="BK803" s="10"/>
      <c r="BL803" s="10"/>
      <c r="BM803" s="10"/>
      <c r="BN803" s="10"/>
      <c r="BO803" s="10"/>
      <c r="BP803" s="10"/>
      <c r="BQ803" s="10"/>
      <c r="BR803" s="10"/>
      <c r="BS803" s="10"/>
      <c r="BT803" s="10"/>
      <c r="BU803" s="10"/>
      <c r="BV803" s="10"/>
      <c r="BW803" s="10"/>
      <c r="BX803" s="10"/>
      <c r="BY803" s="10"/>
      <c r="BZ803" s="10"/>
      <c r="CA803" s="10"/>
      <c r="CB803" s="10"/>
      <c r="CC803" s="10"/>
      <c r="CD803" s="10"/>
      <c r="CE803" s="10"/>
      <c r="CF803" s="10"/>
      <c r="CG803" s="10"/>
      <c r="CH803" s="10"/>
      <c r="CI803" s="10"/>
      <c r="CJ803" s="10"/>
      <c r="CK803" s="10"/>
      <c r="CL803" s="10"/>
      <c r="CM803" s="10"/>
      <c r="CN803" s="10"/>
      <c r="CO803" s="10"/>
      <c r="CP803" s="10"/>
      <c r="CQ803" s="10"/>
      <c r="CR803" s="10"/>
      <c r="CS803" s="10"/>
      <c r="CT803" s="10"/>
      <c r="CU803" s="10"/>
      <c r="CV803" s="10"/>
      <c r="CW803" s="10"/>
      <c r="CX803" s="10"/>
      <c r="CY803" s="10"/>
      <c r="CZ803" s="10"/>
      <c r="DA803" s="10"/>
      <c r="DB803" s="10"/>
      <c r="DC803" s="10"/>
      <c r="DD803" s="10"/>
      <c r="DE803" s="10"/>
      <c r="DF803" s="10"/>
      <c r="DG803" s="10"/>
      <c r="DH803" s="10"/>
      <c r="DI803" s="10"/>
      <c r="DJ803" s="10"/>
      <c r="DK803" s="10"/>
      <c r="DL803" s="10"/>
      <c r="DM803" s="10"/>
      <c r="DN803" s="10"/>
      <c r="DO803" s="10"/>
      <c r="DP803" s="10"/>
      <c r="DQ803" s="10"/>
      <c r="DR803" s="10"/>
      <c r="DS803" s="10"/>
      <c r="DT803" s="10"/>
      <c r="DU803" s="10"/>
      <c r="DV803" s="10"/>
      <c r="DW803" s="10"/>
      <c r="DX803" s="10"/>
      <c r="DY803" s="10"/>
      <c r="DZ803" s="10"/>
      <c r="EA803" s="10"/>
      <c r="EB803" s="10"/>
      <c r="EC803" s="10"/>
      <c r="ED803" s="10"/>
      <c r="EE803" s="10"/>
      <c r="EF803" s="10"/>
      <c r="EG803" s="10"/>
      <c r="EH803" s="10"/>
      <c r="EI803" s="10"/>
      <c r="EJ803" s="10"/>
      <c r="EK803" s="10"/>
      <c r="EL803" s="10"/>
      <c r="EM803" s="10"/>
      <c r="EN803" s="10"/>
      <c r="EO803" s="10"/>
      <c r="EP803" s="10"/>
      <c r="EQ803" s="10"/>
      <c r="ER803" s="10"/>
      <c r="ES803" s="10"/>
      <c r="ET803" s="10"/>
      <c r="EU803" s="10"/>
      <c r="EV803" s="10"/>
      <c r="EW803" s="10"/>
      <c r="EX803" s="10"/>
      <c r="EY803" s="10"/>
      <c r="EZ803" s="10"/>
      <c r="FA803" s="10"/>
      <c r="FB803" s="10"/>
      <c r="FC803" s="10"/>
      <c r="FD803" s="10"/>
      <c r="FE803" s="10"/>
      <c r="FF803" s="10"/>
      <c r="FG803" s="10"/>
      <c r="FH803" s="10"/>
      <c r="FI803" s="10"/>
      <c r="FJ803" s="10"/>
      <c r="FK803" s="10"/>
      <c r="FL803" s="10"/>
      <c r="FM803" s="10"/>
      <c r="FN803" s="10"/>
      <c r="FO803" s="10"/>
      <c r="FP803" s="10"/>
      <c r="FQ803" s="10"/>
      <c r="FR803" s="10"/>
      <c r="FS803" s="10"/>
      <c r="FT803" s="10"/>
      <c r="FU803" s="10"/>
      <c r="FV803" s="10"/>
      <c r="FW803" s="10"/>
      <c r="FX803" s="10"/>
      <c r="FY803" s="10"/>
      <c r="FZ803" s="10"/>
      <c r="GA803" s="10"/>
      <c r="GB803" s="10"/>
      <c r="GC803" s="10"/>
      <c r="GD803" s="10"/>
      <c r="GE803" s="10"/>
      <c r="GF803" s="10"/>
      <c r="GG803" s="10"/>
      <c r="GH803" s="10"/>
      <c r="GI803" s="10"/>
      <c r="GJ803" s="10"/>
      <c r="GK803" s="10"/>
      <c r="GL803" s="10"/>
      <c r="GM803" s="10"/>
      <c r="GN803" s="10"/>
      <c r="GO803" s="10"/>
      <c r="GP803" s="10"/>
      <c r="GQ803" s="10"/>
      <c r="GR803" s="10"/>
      <c r="GS803" s="10"/>
      <c r="GT803" s="10"/>
      <c r="GU803" s="10"/>
      <c r="GV803" s="10"/>
      <c r="GW803" s="10"/>
      <c r="GX803" s="10"/>
      <c r="GY803" s="10"/>
      <c r="GZ803" s="10"/>
      <c r="HA803" s="10"/>
      <c r="HB803" s="10"/>
      <c r="HC803" s="10"/>
      <c r="HD803" s="10"/>
      <c r="HE803" s="10"/>
      <c r="HF803" s="10"/>
    </row>
    <row r="804" spans="1:214" ht="23.25" customHeight="1">
      <c r="A804" s="72" t="s">
        <v>753</v>
      </c>
      <c r="B804" s="7">
        <v>3101902</v>
      </c>
      <c r="C804" s="7" t="s">
        <v>250</v>
      </c>
      <c r="D804" s="8">
        <v>0</v>
      </c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  <c r="BA804" s="10"/>
      <c r="BB804" s="10"/>
      <c r="BC804" s="10"/>
      <c r="BD804" s="10"/>
      <c r="BE804" s="10"/>
      <c r="BF804" s="10"/>
      <c r="BG804" s="10"/>
      <c r="BH804" s="10"/>
      <c r="BI804" s="10"/>
      <c r="BJ804" s="10"/>
      <c r="BK804" s="10"/>
      <c r="BL804" s="10"/>
      <c r="BM804" s="10"/>
      <c r="BN804" s="10"/>
      <c r="BO804" s="10"/>
      <c r="BP804" s="10"/>
      <c r="BQ804" s="10"/>
      <c r="BR804" s="10"/>
      <c r="BS804" s="10"/>
      <c r="BT804" s="10"/>
      <c r="BU804" s="10"/>
      <c r="BV804" s="10"/>
      <c r="BW804" s="10"/>
      <c r="BX804" s="10"/>
      <c r="BY804" s="10"/>
      <c r="BZ804" s="10"/>
      <c r="CA804" s="10"/>
      <c r="CB804" s="10"/>
      <c r="CC804" s="10"/>
      <c r="CD804" s="10"/>
      <c r="CE804" s="10"/>
      <c r="CF804" s="10"/>
      <c r="CG804" s="10"/>
      <c r="CH804" s="10"/>
      <c r="CI804" s="10"/>
      <c r="CJ804" s="10"/>
      <c r="CK804" s="10"/>
      <c r="CL804" s="10"/>
      <c r="CM804" s="10"/>
      <c r="CN804" s="10"/>
      <c r="CO804" s="10"/>
      <c r="CP804" s="10"/>
      <c r="CQ804" s="10"/>
      <c r="CR804" s="10"/>
      <c r="CS804" s="10"/>
      <c r="CT804" s="10"/>
      <c r="CU804" s="10"/>
      <c r="CV804" s="10"/>
      <c r="CW804" s="10"/>
      <c r="CX804" s="10"/>
      <c r="CY804" s="10"/>
      <c r="CZ804" s="10"/>
      <c r="DA804" s="10"/>
      <c r="DB804" s="10"/>
      <c r="DC804" s="10"/>
      <c r="DD804" s="10"/>
      <c r="DE804" s="10"/>
      <c r="DF804" s="10"/>
      <c r="DG804" s="10"/>
      <c r="DH804" s="10"/>
      <c r="DI804" s="10"/>
      <c r="DJ804" s="10"/>
      <c r="DK804" s="10"/>
      <c r="DL804" s="10"/>
      <c r="DM804" s="10"/>
      <c r="DN804" s="10"/>
      <c r="DO804" s="10"/>
      <c r="DP804" s="10"/>
      <c r="DQ804" s="10"/>
      <c r="DR804" s="10"/>
      <c r="DS804" s="10"/>
      <c r="DT804" s="10"/>
      <c r="DU804" s="10"/>
      <c r="DV804" s="10"/>
      <c r="DW804" s="10"/>
      <c r="DX804" s="10"/>
      <c r="DY804" s="10"/>
      <c r="DZ804" s="10"/>
      <c r="EA804" s="10"/>
      <c r="EB804" s="10"/>
      <c r="EC804" s="10"/>
      <c r="ED804" s="10"/>
      <c r="EE804" s="10"/>
      <c r="EF804" s="10"/>
      <c r="EG804" s="10"/>
      <c r="EH804" s="10"/>
      <c r="EI804" s="10"/>
      <c r="EJ804" s="10"/>
      <c r="EK804" s="10"/>
      <c r="EL804" s="10"/>
      <c r="EM804" s="10"/>
      <c r="EN804" s="10"/>
      <c r="EO804" s="10"/>
      <c r="EP804" s="10"/>
      <c r="EQ804" s="10"/>
      <c r="ER804" s="10"/>
      <c r="ES804" s="10"/>
      <c r="ET804" s="10"/>
      <c r="EU804" s="10"/>
      <c r="EV804" s="10"/>
      <c r="EW804" s="10"/>
      <c r="EX804" s="10"/>
      <c r="EY804" s="10"/>
      <c r="EZ804" s="10"/>
      <c r="FA804" s="10"/>
      <c r="FB804" s="10"/>
      <c r="FC804" s="10"/>
      <c r="FD804" s="10"/>
      <c r="FE804" s="10"/>
      <c r="FF804" s="10"/>
      <c r="FG804" s="10"/>
      <c r="FH804" s="10"/>
      <c r="FI804" s="10"/>
      <c r="FJ804" s="10"/>
      <c r="FK804" s="10"/>
      <c r="FL804" s="10"/>
      <c r="FM804" s="10"/>
      <c r="FN804" s="10"/>
      <c r="FO804" s="10"/>
      <c r="FP804" s="10"/>
      <c r="FQ804" s="10"/>
      <c r="FR804" s="10"/>
      <c r="FS804" s="10"/>
      <c r="FT804" s="10"/>
      <c r="FU804" s="10"/>
      <c r="FV804" s="10"/>
      <c r="FW804" s="10"/>
      <c r="FX804" s="10"/>
      <c r="FY804" s="10"/>
      <c r="FZ804" s="10"/>
      <c r="GA804" s="10"/>
      <c r="GB804" s="10"/>
      <c r="GC804" s="10"/>
      <c r="GD804" s="10"/>
      <c r="GE804" s="10"/>
      <c r="GF804" s="10"/>
      <c r="GG804" s="10"/>
      <c r="GH804" s="10"/>
      <c r="GI804" s="10"/>
      <c r="GJ804" s="10"/>
      <c r="GK804" s="10"/>
      <c r="GL804" s="10"/>
      <c r="GM804" s="10"/>
      <c r="GN804" s="10"/>
      <c r="GO804" s="10"/>
      <c r="GP804" s="10"/>
      <c r="GQ804" s="10"/>
      <c r="GR804" s="10"/>
      <c r="GS804" s="10"/>
      <c r="GT804" s="10"/>
      <c r="GU804" s="10"/>
      <c r="GV804" s="10"/>
      <c r="GW804" s="10"/>
      <c r="GX804" s="10"/>
      <c r="GY804" s="10"/>
      <c r="GZ804" s="10"/>
      <c r="HA804" s="10"/>
      <c r="HB804" s="10"/>
      <c r="HC804" s="10"/>
      <c r="HD804" s="10"/>
      <c r="HE804" s="10"/>
      <c r="HF804" s="10"/>
    </row>
    <row r="805" spans="1:214">
      <c r="A805" s="71" t="s">
        <v>752</v>
      </c>
      <c r="B805" s="5" t="s">
        <v>680</v>
      </c>
      <c r="C805" s="5" t="s">
        <v>681</v>
      </c>
      <c r="D805" s="6">
        <f>D806</f>
        <v>0</v>
      </c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0"/>
      <c r="AX805" s="10"/>
      <c r="AY805" s="10"/>
      <c r="AZ805" s="10"/>
      <c r="BA805" s="10"/>
      <c r="BB805" s="10"/>
      <c r="BC805" s="10"/>
      <c r="BD805" s="10"/>
      <c r="BE805" s="10"/>
      <c r="BF805" s="10"/>
      <c r="BG805" s="10"/>
      <c r="BH805" s="10"/>
      <c r="BI805" s="10"/>
      <c r="BJ805" s="10"/>
      <c r="BK805" s="10"/>
      <c r="BL805" s="10"/>
      <c r="BM805" s="10"/>
      <c r="BN805" s="10"/>
      <c r="BO805" s="10"/>
      <c r="BP805" s="10"/>
      <c r="BQ805" s="10"/>
      <c r="BR805" s="10"/>
      <c r="BS805" s="10"/>
      <c r="BT805" s="10"/>
      <c r="BU805" s="10"/>
      <c r="BV805" s="10"/>
      <c r="BW805" s="10"/>
      <c r="BX805" s="10"/>
      <c r="BY805" s="10"/>
      <c r="BZ805" s="10"/>
      <c r="CA805" s="10"/>
      <c r="CB805" s="10"/>
      <c r="CC805" s="10"/>
      <c r="CD805" s="10"/>
      <c r="CE805" s="10"/>
      <c r="CF805" s="10"/>
      <c r="CG805" s="10"/>
      <c r="CH805" s="10"/>
      <c r="CI805" s="10"/>
      <c r="CJ805" s="10"/>
      <c r="CK805" s="10"/>
      <c r="CL805" s="10"/>
      <c r="CM805" s="10"/>
      <c r="CN805" s="10"/>
      <c r="CO805" s="10"/>
      <c r="CP805" s="10"/>
      <c r="CQ805" s="10"/>
      <c r="CR805" s="10"/>
      <c r="CS805" s="10"/>
      <c r="CT805" s="10"/>
      <c r="CU805" s="10"/>
      <c r="CV805" s="10"/>
      <c r="CW805" s="10"/>
      <c r="CX805" s="10"/>
      <c r="CY805" s="10"/>
      <c r="CZ805" s="10"/>
      <c r="DA805" s="10"/>
      <c r="DB805" s="10"/>
      <c r="DC805" s="10"/>
      <c r="DD805" s="10"/>
      <c r="DE805" s="10"/>
      <c r="DF805" s="10"/>
      <c r="DG805" s="10"/>
      <c r="DH805" s="10"/>
      <c r="DI805" s="10"/>
      <c r="DJ805" s="10"/>
      <c r="DK805" s="10"/>
      <c r="DL805" s="10"/>
      <c r="DM805" s="10"/>
      <c r="DN805" s="10"/>
      <c r="DO805" s="10"/>
      <c r="DP805" s="10"/>
      <c r="DQ805" s="10"/>
      <c r="DR805" s="10"/>
      <c r="DS805" s="10"/>
      <c r="DT805" s="10"/>
      <c r="DU805" s="10"/>
      <c r="DV805" s="10"/>
      <c r="DW805" s="10"/>
      <c r="DX805" s="10"/>
      <c r="DY805" s="10"/>
      <c r="DZ805" s="10"/>
      <c r="EA805" s="10"/>
      <c r="EB805" s="10"/>
      <c r="EC805" s="10"/>
      <c r="ED805" s="10"/>
      <c r="EE805" s="10"/>
      <c r="EF805" s="10"/>
      <c r="EG805" s="10"/>
      <c r="EH805" s="10"/>
      <c r="EI805" s="10"/>
      <c r="EJ805" s="10"/>
      <c r="EK805" s="10"/>
      <c r="EL805" s="10"/>
      <c r="EM805" s="10"/>
      <c r="EN805" s="10"/>
      <c r="EO805" s="10"/>
      <c r="EP805" s="10"/>
      <c r="EQ805" s="10"/>
      <c r="ER805" s="10"/>
      <c r="ES805" s="10"/>
      <c r="ET805" s="10"/>
      <c r="EU805" s="10"/>
      <c r="EV805" s="10"/>
      <c r="EW805" s="10"/>
      <c r="EX805" s="10"/>
      <c r="EY805" s="10"/>
      <c r="EZ805" s="10"/>
      <c r="FA805" s="10"/>
      <c r="FB805" s="10"/>
      <c r="FC805" s="10"/>
      <c r="FD805" s="10"/>
      <c r="FE805" s="10"/>
      <c r="FF805" s="10"/>
      <c r="FG805" s="10"/>
      <c r="FH805" s="10"/>
      <c r="FI805" s="10"/>
      <c r="FJ805" s="10"/>
      <c r="FK805" s="10"/>
      <c r="FL805" s="10"/>
      <c r="FM805" s="10"/>
      <c r="FN805" s="10"/>
      <c r="FO805" s="10"/>
      <c r="FP805" s="10"/>
      <c r="FQ805" s="10"/>
      <c r="FR805" s="10"/>
      <c r="FS805" s="10"/>
      <c r="FT805" s="10"/>
      <c r="FU805" s="10"/>
      <c r="FV805" s="10"/>
      <c r="FW805" s="10"/>
      <c r="FX805" s="10"/>
      <c r="FY805" s="10"/>
      <c r="FZ805" s="10"/>
      <c r="GA805" s="10"/>
      <c r="GB805" s="10"/>
      <c r="GC805" s="10"/>
      <c r="GD805" s="10"/>
      <c r="GE805" s="10"/>
      <c r="GF805" s="10"/>
      <c r="GG805" s="10"/>
      <c r="GH805" s="10"/>
      <c r="GI805" s="10"/>
      <c r="GJ805" s="10"/>
      <c r="GK805" s="10"/>
      <c r="GL805" s="10"/>
      <c r="GM805" s="10"/>
      <c r="GN805" s="10"/>
      <c r="GO805" s="10"/>
      <c r="GP805" s="10"/>
      <c r="GQ805" s="10"/>
      <c r="GR805" s="10"/>
      <c r="GS805" s="10"/>
      <c r="GT805" s="10"/>
      <c r="GU805" s="10"/>
      <c r="GV805" s="10"/>
      <c r="GW805" s="10"/>
      <c r="GX805" s="10"/>
      <c r="GY805" s="10"/>
      <c r="GZ805" s="10"/>
      <c r="HA805" s="10"/>
      <c r="HB805" s="10"/>
      <c r="HC805" s="10"/>
      <c r="HD805" s="10"/>
      <c r="HE805" s="10"/>
      <c r="HF805" s="10"/>
    </row>
    <row r="806" spans="1:214">
      <c r="A806" s="71" t="s">
        <v>752</v>
      </c>
      <c r="B806" s="7">
        <v>4500104</v>
      </c>
      <c r="C806" s="7" t="s">
        <v>682</v>
      </c>
      <c r="D806" s="8">
        <v>0</v>
      </c>
      <c r="E806" s="12"/>
      <c r="F806" s="11"/>
      <c r="G806" s="12"/>
      <c r="H806" s="12"/>
      <c r="I806" s="12"/>
      <c r="J806" s="11"/>
      <c r="K806" s="12"/>
      <c r="L806" s="12"/>
      <c r="M806" s="11"/>
      <c r="N806" s="12"/>
      <c r="O806" s="12"/>
      <c r="P806" s="11"/>
      <c r="Q806" s="12"/>
      <c r="R806" s="12"/>
      <c r="S806" s="11"/>
      <c r="T806" s="12"/>
      <c r="U806" s="12"/>
      <c r="V806" s="11"/>
      <c r="W806" s="12"/>
      <c r="X806" s="12"/>
      <c r="Y806" s="11"/>
      <c r="Z806" s="12"/>
      <c r="AA806" s="12"/>
      <c r="AB806" s="11"/>
      <c r="AC806" s="12"/>
      <c r="AD806" s="12"/>
      <c r="AE806" s="11"/>
      <c r="AF806" s="12"/>
      <c r="AG806" s="12"/>
      <c r="AH806" s="11"/>
      <c r="AI806" s="12"/>
      <c r="AJ806" s="12"/>
      <c r="AK806" s="11"/>
      <c r="AL806" s="12"/>
      <c r="AM806" s="12"/>
      <c r="AN806" s="11"/>
      <c r="AO806" s="12"/>
      <c r="AP806" s="12"/>
      <c r="AQ806" s="11"/>
      <c r="AR806" s="12"/>
      <c r="AS806" s="12"/>
      <c r="AT806" s="11"/>
      <c r="AU806" s="12"/>
      <c r="AV806" s="12"/>
      <c r="AW806" s="11"/>
      <c r="AX806" s="12"/>
      <c r="AY806" s="12"/>
      <c r="AZ806" s="11"/>
      <c r="BA806" s="12"/>
      <c r="BB806" s="12"/>
      <c r="BC806" s="11"/>
      <c r="BD806" s="12"/>
      <c r="BE806" s="12"/>
      <c r="BF806" s="11"/>
      <c r="BG806" s="12"/>
      <c r="BH806" s="12"/>
      <c r="BI806" s="11"/>
      <c r="BJ806" s="12"/>
      <c r="BK806" s="12"/>
      <c r="BL806" s="11"/>
      <c r="BM806" s="12"/>
      <c r="BN806" s="12"/>
      <c r="BO806" s="11"/>
      <c r="BP806" s="12"/>
      <c r="BQ806" s="12"/>
      <c r="BR806" s="11"/>
      <c r="BS806" s="12"/>
      <c r="BT806" s="12"/>
      <c r="BU806" s="11"/>
      <c r="BV806" s="12"/>
      <c r="BW806" s="12"/>
      <c r="BX806" s="11"/>
      <c r="BY806" s="12"/>
      <c r="BZ806" s="12"/>
      <c r="CA806" s="11"/>
      <c r="CB806" s="12"/>
      <c r="CC806" s="12"/>
      <c r="CD806" s="11"/>
      <c r="CE806" s="12"/>
      <c r="CF806" s="12"/>
      <c r="CG806" s="11"/>
      <c r="CH806" s="12"/>
      <c r="CI806" s="12"/>
      <c r="CJ806" s="11"/>
      <c r="CK806" s="12"/>
      <c r="CL806" s="12"/>
      <c r="CM806" s="11"/>
      <c r="CN806" s="12"/>
      <c r="CO806" s="12"/>
      <c r="CP806" s="11"/>
      <c r="CQ806" s="12"/>
      <c r="CR806" s="12"/>
      <c r="CS806" s="11"/>
      <c r="CT806" s="12"/>
      <c r="CU806" s="12"/>
      <c r="CV806" s="11"/>
      <c r="CW806" s="12"/>
      <c r="CX806" s="12"/>
      <c r="CY806" s="11"/>
      <c r="CZ806" s="12"/>
      <c r="DA806" s="12"/>
      <c r="DB806" s="11"/>
      <c r="DC806" s="12"/>
      <c r="DD806" s="12"/>
      <c r="DE806" s="11"/>
      <c r="DF806" s="12"/>
      <c r="DG806" s="12"/>
      <c r="DH806" s="11"/>
      <c r="DI806" s="12"/>
      <c r="DJ806" s="12"/>
      <c r="DK806" s="11"/>
      <c r="DL806" s="12"/>
      <c r="DM806" s="12"/>
      <c r="DN806" s="11"/>
      <c r="DO806" s="12"/>
      <c r="DP806" s="12"/>
      <c r="DQ806" s="11"/>
      <c r="DR806" s="12"/>
      <c r="DS806" s="12"/>
      <c r="DT806" s="11"/>
      <c r="DU806" s="12"/>
      <c r="DV806" s="12"/>
      <c r="DW806" s="11"/>
      <c r="DX806" s="12"/>
      <c r="DY806" s="12"/>
      <c r="DZ806" s="11"/>
      <c r="EA806" s="12"/>
      <c r="EB806" s="12"/>
      <c r="EC806" s="11"/>
      <c r="ED806" s="12"/>
      <c r="EE806" s="12"/>
      <c r="EF806" s="11"/>
      <c r="EG806" s="12"/>
      <c r="EH806" s="12"/>
      <c r="EI806" s="11"/>
      <c r="EJ806" s="12"/>
      <c r="EK806" s="12"/>
      <c r="EL806" s="11"/>
      <c r="EM806" s="12"/>
      <c r="EN806" s="12"/>
      <c r="EO806" s="11"/>
      <c r="EP806" s="12"/>
      <c r="EQ806" s="12"/>
      <c r="ER806" s="11"/>
      <c r="ES806" s="12"/>
      <c r="ET806" s="12"/>
      <c r="EU806" s="11"/>
      <c r="EV806" s="12"/>
      <c r="EW806" s="12"/>
      <c r="EX806" s="11"/>
      <c r="EY806" s="12"/>
      <c r="EZ806" s="12"/>
      <c r="FA806" s="11"/>
      <c r="FB806" s="12"/>
      <c r="FC806" s="12"/>
      <c r="FD806" s="11"/>
      <c r="FE806" s="12"/>
      <c r="FF806" s="12"/>
      <c r="FG806" s="11"/>
      <c r="FH806" s="12"/>
      <c r="FI806" s="12"/>
      <c r="FJ806" s="11"/>
      <c r="FK806" s="12"/>
      <c r="FL806" s="12"/>
      <c r="FM806" s="11"/>
      <c r="FN806" s="12"/>
      <c r="FO806" s="12"/>
      <c r="FP806" s="11"/>
      <c r="FQ806" s="12"/>
      <c r="FR806" s="12"/>
      <c r="FS806" s="11"/>
      <c r="FT806" s="12"/>
      <c r="FU806" s="12"/>
      <c r="FV806" s="11"/>
      <c r="FW806" s="12"/>
      <c r="FX806" s="12"/>
      <c r="FY806" s="11"/>
      <c r="FZ806" s="12"/>
      <c r="GA806" s="12"/>
      <c r="GB806" s="11"/>
      <c r="GC806" s="12"/>
      <c r="GD806" s="12"/>
      <c r="GE806" s="11"/>
      <c r="GF806" s="12"/>
      <c r="GG806" s="12"/>
      <c r="GH806" s="11"/>
      <c r="GI806" s="12"/>
      <c r="GJ806" s="12"/>
      <c r="GK806" s="11"/>
      <c r="GL806" s="12"/>
      <c r="GM806" s="12"/>
      <c r="GN806" s="11"/>
      <c r="GO806" s="12"/>
      <c r="GP806" s="12"/>
      <c r="GQ806" s="11"/>
      <c r="GR806" s="12"/>
      <c r="GS806" s="12"/>
      <c r="GT806" s="11"/>
      <c r="GU806" s="12"/>
      <c r="GV806" s="12"/>
      <c r="GW806" s="11"/>
      <c r="GX806" s="12"/>
      <c r="GY806" s="12"/>
      <c r="GZ806" s="11"/>
      <c r="HA806" s="12"/>
      <c r="HB806" s="12"/>
      <c r="HC806" s="11"/>
      <c r="HD806" s="12"/>
      <c r="HE806" s="12"/>
      <c r="HF806" s="11"/>
    </row>
    <row r="807" spans="1:214" ht="38.25">
      <c r="A807" s="4">
        <v>1.2</v>
      </c>
      <c r="B807" s="5" t="s">
        <v>683</v>
      </c>
      <c r="C807" s="4" t="s">
        <v>684</v>
      </c>
      <c r="D807" s="6">
        <f>SUM(D808,D809)</f>
        <v>8492864</v>
      </c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0"/>
      <c r="AX807" s="10"/>
      <c r="AY807" s="10"/>
      <c r="AZ807" s="10"/>
      <c r="BA807" s="10"/>
      <c r="BB807" s="10"/>
      <c r="BC807" s="10"/>
      <c r="BD807" s="10"/>
      <c r="BE807" s="10"/>
      <c r="BF807" s="10"/>
      <c r="BG807" s="10"/>
      <c r="BH807" s="10"/>
      <c r="BI807" s="10"/>
      <c r="BJ807" s="10"/>
      <c r="BK807" s="10"/>
      <c r="BL807" s="10"/>
      <c r="BM807" s="10"/>
      <c r="BN807" s="10"/>
      <c r="BO807" s="10"/>
      <c r="BP807" s="10"/>
      <c r="BQ807" s="10"/>
      <c r="BR807" s="10"/>
      <c r="BS807" s="10"/>
      <c r="BT807" s="10"/>
      <c r="BU807" s="10"/>
      <c r="BV807" s="10"/>
      <c r="BW807" s="10"/>
      <c r="BX807" s="10"/>
      <c r="BY807" s="10"/>
      <c r="BZ807" s="10"/>
      <c r="CA807" s="10"/>
      <c r="CB807" s="10"/>
      <c r="CC807" s="10"/>
      <c r="CD807" s="10"/>
      <c r="CE807" s="10"/>
      <c r="CF807" s="10"/>
      <c r="CG807" s="10"/>
      <c r="CH807" s="10"/>
      <c r="CI807" s="10"/>
      <c r="CJ807" s="10"/>
      <c r="CK807" s="10"/>
      <c r="CL807" s="10"/>
      <c r="CM807" s="10"/>
      <c r="CN807" s="10"/>
      <c r="CO807" s="10"/>
      <c r="CP807" s="10"/>
      <c r="CQ807" s="10"/>
      <c r="CR807" s="10"/>
      <c r="CS807" s="10"/>
      <c r="CT807" s="10"/>
      <c r="CU807" s="10"/>
      <c r="CV807" s="10"/>
      <c r="CW807" s="10"/>
      <c r="CX807" s="10"/>
      <c r="CY807" s="10"/>
      <c r="CZ807" s="10"/>
      <c r="DA807" s="10"/>
      <c r="DB807" s="10"/>
      <c r="DC807" s="10"/>
      <c r="DD807" s="10"/>
      <c r="DE807" s="10"/>
      <c r="DF807" s="10"/>
      <c r="DG807" s="10"/>
      <c r="DH807" s="10"/>
      <c r="DI807" s="10"/>
      <c r="DJ807" s="10"/>
      <c r="DK807" s="10"/>
      <c r="DL807" s="10"/>
      <c r="DM807" s="10"/>
      <c r="DN807" s="10"/>
      <c r="DO807" s="10"/>
      <c r="DP807" s="10"/>
      <c r="DQ807" s="10"/>
      <c r="DR807" s="10"/>
      <c r="DS807" s="10"/>
      <c r="DT807" s="10"/>
      <c r="DU807" s="10"/>
      <c r="DV807" s="10"/>
      <c r="DW807" s="10"/>
      <c r="DX807" s="10"/>
      <c r="DY807" s="10"/>
      <c r="DZ807" s="10"/>
      <c r="EA807" s="10"/>
      <c r="EB807" s="10"/>
      <c r="EC807" s="10"/>
      <c r="ED807" s="10"/>
      <c r="EE807" s="10"/>
      <c r="EF807" s="10"/>
      <c r="EG807" s="10"/>
      <c r="EH807" s="10"/>
      <c r="EI807" s="10"/>
      <c r="EJ807" s="10"/>
      <c r="EK807" s="10"/>
      <c r="EL807" s="10"/>
      <c r="EM807" s="10"/>
      <c r="EN807" s="10"/>
      <c r="EO807" s="10"/>
      <c r="EP807" s="10"/>
      <c r="EQ807" s="10"/>
      <c r="ER807" s="10"/>
      <c r="ES807" s="10"/>
      <c r="ET807" s="10"/>
      <c r="EU807" s="10"/>
      <c r="EV807" s="10"/>
      <c r="EW807" s="10"/>
      <c r="EX807" s="10"/>
      <c r="EY807" s="10"/>
      <c r="EZ807" s="10"/>
      <c r="FA807" s="10"/>
      <c r="FB807" s="10"/>
      <c r="FC807" s="10"/>
      <c r="FD807" s="10"/>
      <c r="FE807" s="10"/>
      <c r="FF807" s="10"/>
      <c r="FG807" s="10"/>
      <c r="FH807" s="10"/>
      <c r="FI807" s="10"/>
      <c r="FJ807" s="10"/>
      <c r="FK807" s="10"/>
      <c r="FL807" s="10"/>
      <c r="FM807" s="10"/>
      <c r="FN807" s="10"/>
      <c r="FO807" s="10"/>
      <c r="FP807" s="10"/>
      <c r="FQ807" s="10"/>
      <c r="FR807" s="10"/>
      <c r="FS807" s="10"/>
      <c r="FT807" s="10"/>
      <c r="FU807" s="10"/>
      <c r="FV807" s="10"/>
      <c r="FW807" s="10"/>
      <c r="FX807" s="10"/>
      <c r="FY807" s="10"/>
      <c r="FZ807" s="10"/>
      <c r="GA807" s="10"/>
      <c r="GB807" s="10"/>
      <c r="GC807" s="10"/>
      <c r="GD807" s="10"/>
      <c r="GE807" s="10"/>
      <c r="GF807" s="10"/>
      <c r="GG807" s="10"/>
      <c r="GH807" s="10"/>
      <c r="GI807" s="10"/>
      <c r="GJ807" s="10"/>
      <c r="GK807" s="10"/>
      <c r="GL807" s="10"/>
      <c r="GM807" s="10"/>
      <c r="GN807" s="10"/>
      <c r="GO807" s="10"/>
      <c r="GP807" s="10"/>
      <c r="GQ807" s="10"/>
      <c r="GR807" s="10"/>
      <c r="GS807" s="10"/>
      <c r="GT807" s="10"/>
      <c r="GU807" s="10"/>
      <c r="GV807" s="10"/>
      <c r="GW807" s="10"/>
      <c r="GX807" s="10"/>
      <c r="GY807" s="10"/>
      <c r="GZ807" s="10"/>
      <c r="HA807" s="10"/>
      <c r="HB807" s="10"/>
      <c r="HC807" s="10"/>
      <c r="HD807" s="10"/>
      <c r="HE807" s="10"/>
      <c r="HF807" s="10"/>
    </row>
    <row r="808" spans="1:214">
      <c r="A808" s="71" t="s">
        <v>752</v>
      </c>
      <c r="B808" s="5">
        <v>4</v>
      </c>
      <c r="C808" s="5" t="s">
        <v>890</v>
      </c>
      <c r="D808" s="6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0"/>
      <c r="AX808" s="10"/>
      <c r="AY808" s="10"/>
      <c r="AZ808" s="10"/>
      <c r="BA808" s="10"/>
      <c r="BB808" s="10"/>
      <c r="BC808" s="10"/>
      <c r="BD808" s="10"/>
      <c r="BE808" s="10"/>
      <c r="BF808" s="10"/>
      <c r="BG808" s="10"/>
      <c r="BH808" s="10"/>
      <c r="BI808" s="10"/>
      <c r="BJ808" s="10"/>
      <c r="BK808" s="10"/>
      <c r="BL808" s="10"/>
      <c r="BM808" s="10"/>
      <c r="BN808" s="10"/>
      <c r="BO808" s="10"/>
      <c r="BP808" s="10"/>
      <c r="BQ808" s="10"/>
      <c r="BR808" s="10"/>
      <c r="BS808" s="10"/>
      <c r="BT808" s="10"/>
      <c r="BU808" s="10"/>
      <c r="BV808" s="10"/>
      <c r="BW808" s="10"/>
      <c r="BX808" s="10"/>
      <c r="BY808" s="10"/>
      <c r="BZ808" s="10"/>
      <c r="CA808" s="10"/>
      <c r="CB808" s="10"/>
      <c r="CC808" s="10"/>
      <c r="CD808" s="10"/>
      <c r="CE808" s="10"/>
      <c r="CF808" s="10"/>
      <c r="CG808" s="10"/>
      <c r="CH808" s="10"/>
      <c r="CI808" s="10"/>
      <c r="CJ808" s="10"/>
      <c r="CK808" s="10"/>
      <c r="CL808" s="10"/>
      <c r="CM808" s="10"/>
      <c r="CN808" s="10"/>
      <c r="CO808" s="10"/>
      <c r="CP808" s="10"/>
      <c r="CQ808" s="10"/>
      <c r="CR808" s="10"/>
      <c r="CS808" s="10"/>
      <c r="CT808" s="10"/>
      <c r="CU808" s="10"/>
      <c r="CV808" s="10"/>
      <c r="CW808" s="10"/>
      <c r="CX808" s="10"/>
      <c r="CY808" s="10"/>
      <c r="CZ808" s="10"/>
      <c r="DA808" s="10"/>
      <c r="DB808" s="10"/>
      <c r="DC808" s="10"/>
      <c r="DD808" s="10"/>
      <c r="DE808" s="10"/>
      <c r="DF808" s="10"/>
      <c r="DG808" s="10"/>
      <c r="DH808" s="10"/>
      <c r="DI808" s="10"/>
      <c r="DJ808" s="10"/>
      <c r="DK808" s="10"/>
      <c r="DL808" s="10"/>
      <c r="DM808" s="10"/>
      <c r="DN808" s="10"/>
      <c r="DO808" s="10"/>
      <c r="DP808" s="10"/>
      <c r="DQ808" s="10"/>
      <c r="DR808" s="10"/>
      <c r="DS808" s="10"/>
      <c r="DT808" s="10"/>
      <c r="DU808" s="10"/>
      <c r="DV808" s="10"/>
      <c r="DW808" s="10"/>
      <c r="DX808" s="10"/>
      <c r="DY808" s="10"/>
      <c r="DZ808" s="10"/>
      <c r="EA808" s="10"/>
      <c r="EB808" s="10"/>
      <c r="EC808" s="10"/>
      <c r="ED808" s="10"/>
      <c r="EE808" s="10"/>
      <c r="EF808" s="10"/>
      <c r="EG808" s="10"/>
      <c r="EH808" s="10"/>
      <c r="EI808" s="10"/>
      <c r="EJ808" s="10"/>
      <c r="EK808" s="10"/>
      <c r="EL808" s="10"/>
      <c r="EM808" s="10"/>
      <c r="EN808" s="10"/>
      <c r="EO808" s="10"/>
      <c r="EP808" s="10"/>
      <c r="EQ808" s="10"/>
      <c r="ER808" s="10"/>
      <c r="ES808" s="10"/>
      <c r="ET808" s="10"/>
      <c r="EU808" s="10"/>
      <c r="EV808" s="10"/>
      <c r="EW808" s="10"/>
      <c r="EX808" s="10"/>
      <c r="EY808" s="10"/>
      <c r="EZ808" s="10"/>
      <c r="FA808" s="10"/>
      <c r="FB808" s="10"/>
      <c r="FC808" s="10"/>
      <c r="FD808" s="10"/>
      <c r="FE808" s="10"/>
      <c r="FF808" s="10"/>
      <c r="FG808" s="10"/>
      <c r="FH808" s="10"/>
      <c r="FI808" s="10"/>
      <c r="FJ808" s="10"/>
      <c r="FK808" s="10"/>
      <c r="FL808" s="10"/>
      <c r="FM808" s="10"/>
      <c r="FN808" s="10"/>
      <c r="FO808" s="10"/>
      <c r="FP808" s="10"/>
      <c r="FQ808" s="10"/>
      <c r="FR808" s="10"/>
      <c r="FS808" s="10"/>
      <c r="FT808" s="10"/>
      <c r="FU808" s="10"/>
      <c r="FV808" s="10"/>
      <c r="FW808" s="10"/>
      <c r="FX808" s="10"/>
      <c r="FY808" s="10"/>
      <c r="FZ808" s="10"/>
      <c r="GA808" s="10"/>
      <c r="GB808" s="10"/>
      <c r="GC808" s="10"/>
      <c r="GD808" s="10"/>
      <c r="GE808" s="10"/>
      <c r="GF808" s="10"/>
      <c r="GG808" s="10"/>
      <c r="GH808" s="10"/>
      <c r="GI808" s="10"/>
      <c r="GJ808" s="10"/>
      <c r="GK808" s="10"/>
      <c r="GL808" s="10"/>
      <c r="GM808" s="10"/>
      <c r="GN808" s="10"/>
      <c r="GO808" s="10"/>
      <c r="GP808" s="10"/>
      <c r="GQ808" s="10"/>
      <c r="GR808" s="10"/>
      <c r="GS808" s="10"/>
      <c r="GT808" s="10"/>
      <c r="GU808" s="10"/>
      <c r="GV808" s="10"/>
      <c r="GW808" s="10"/>
      <c r="GX808" s="10"/>
      <c r="GY808" s="10"/>
      <c r="GZ808" s="10"/>
      <c r="HA808" s="10"/>
      <c r="HB808" s="10"/>
      <c r="HC808" s="10"/>
      <c r="HD808" s="10"/>
      <c r="HE808" s="10"/>
      <c r="HF808" s="10"/>
    </row>
    <row r="809" spans="1:214">
      <c r="A809" s="71" t="s">
        <v>752</v>
      </c>
      <c r="B809" s="5">
        <v>5</v>
      </c>
      <c r="C809" s="5" t="s">
        <v>891</v>
      </c>
      <c r="D809" s="6">
        <f>D813+D815+D817+D818</f>
        <v>8492864</v>
      </c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0"/>
      <c r="AX809" s="10"/>
      <c r="AY809" s="10"/>
      <c r="AZ809" s="10"/>
      <c r="BA809" s="10"/>
      <c r="BB809" s="10"/>
      <c r="BC809" s="10"/>
      <c r="BD809" s="10"/>
      <c r="BE809" s="10"/>
      <c r="BF809" s="10"/>
      <c r="BG809" s="10"/>
      <c r="BH809" s="10"/>
      <c r="BI809" s="10"/>
      <c r="BJ809" s="10"/>
      <c r="BK809" s="10"/>
      <c r="BL809" s="10"/>
      <c r="BM809" s="10"/>
      <c r="BN809" s="10"/>
      <c r="BO809" s="10"/>
      <c r="BP809" s="10"/>
      <c r="BQ809" s="10"/>
      <c r="BR809" s="10"/>
      <c r="BS809" s="10"/>
      <c r="BT809" s="10"/>
      <c r="BU809" s="10"/>
      <c r="BV809" s="10"/>
      <c r="BW809" s="10"/>
      <c r="BX809" s="10"/>
      <c r="BY809" s="10"/>
      <c r="BZ809" s="10"/>
      <c r="CA809" s="10"/>
      <c r="CB809" s="10"/>
      <c r="CC809" s="10"/>
      <c r="CD809" s="10"/>
      <c r="CE809" s="10"/>
      <c r="CF809" s="10"/>
      <c r="CG809" s="10"/>
      <c r="CH809" s="10"/>
      <c r="CI809" s="10"/>
      <c r="CJ809" s="10"/>
      <c r="CK809" s="10"/>
      <c r="CL809" s="10"/>
      <c r="CM809" s="10"/>
      <c r="CN809" s="10"/>
      <c r="CO809" s="10"/>
      <c r="CP809" s="10"/>
      <c r="CQ809" s="10"/>
      <c r="CR809" s="10"/>
      <c r="CS809" s="10"/>
      <c r="CT809" s="10"/>
      <c r="CU809" s="10"/>
      <c r="CV809" s="10"/>
      <c r="CW809" s="10"/>
      <c r="CX809" s="10"/>
      <c r="CY809" s="10"/>
      <c r="CZ809" s="10"/>
      <c r="DA809" s="10"/>
      <c r="DB809" s="10"/>
      <c r="DC809" s="10"/>
      <c r="DD809" s="10"/>
      <c r="DE809" s="10"/>
      <c r="DF809" s="10"/>
      <c r="DG809" s="10"/>
      <c r="DH809" s="10"/>
      <c r="DI809" s="10"/>
      <c r="DJ809" s="10"/>
      <c r="DK809" s="10"/>
      <c r="DL809" s="10"/>
      <c r="DM809" s="10"/>
      <c r="DN809" s="10"/>
      <c r="DO809" s="10"/>
      <c r="DP809" s="10"/>
      <c r="DQ809" s="10"/>
      <c r="DR809" s="10"/>
      <c r="DS809" s="10"/>
      <c r="DT809" s="10"/>
      <c r="DU809" s="10"/>
      <c r="DV809" s="10"/>
      <c r="DW809" s="10"/>
      <c r="DX809" s="10"/>
      <c r="DY809" s="10"/>
      <c r="DZ809" s="10"/>
      <c r="EA809" s="10"/>
      <c r="EB809" s="10"/>
      <c r="EC809" s="10"/>
      <c r="ED809" s="10"/>
      <c r="EE809" s="10"/>
      <c r="EF809" s="10"/>
      <c r="EG809" s="10"/>
      <c r="EH809" s="10"/>
      <c r="EI809" s="10"/>
      <c r="EJ809" s="10"/>
      <c r="EK809" s="10"/>
      <c r="EL809" s="10"/>
      <c r="EM809" s="10"/>
      <c r="EN809" s="10"/>
      <c r="EO809" s="10"/>
      <c r="EP809" s="10"/>
      <c r="EQ809" s="10"/>
      <c r="ER809" s="10"/>
      <c r="ES809" s="10"/>
      <c r="ET809" s="10"/>
      <c r="EU809" s="10"/>
      <c r="EV809" s="10"/>
      <c r="EW809" s="10"/>
      <c r="EX809" s="10"/>
      <c r="EY809" s="10"/>
      <c r="EZ809" s="10"/>
      <c r="FA809" s="10"/>
      <c r="FB809" s="10"/>
      <c r="FC809" s="10"/>
      <c r="FD809" s="10"/>
      <c r="FE809" s="10"/>
      <c r="FF809" s="10"/>
      <c r="FG809" s="10"/>
      <c r="FH809" s="10"/>
      <c r="FI809" s="10"/>
      <c r="FJ809" s="10"/>
      <c r="FK809" s="10"/>
      <c r="FL809" s="10"/>
      <c r="FM809" s="10"/>
      <c r="FN809" s="10"/>
      <c r="FO809" s="10"/>
      <c r="FP809" s="10"/>
      <c r="FQ809" s="10"/>
      <c r="FR809" s="10"/>
      <c r="FS809" s="10"/>
      <c r="FT809" s="10"/>
      <c r="FU809" s="10"/>
      <c r="FV809" s="10"/>
      <c r="FW809" s="10"/>
      <c r="FX809" s="10"/>
      <c r="FY809" s="10"/>
      <c r="FZ809" s="10"/>
      <c r="GA809" s="10"/>
      <c r="GB809" s="10"/>
      <c r="GC809" s="10"/>
      <c r="GD809" s="10"/>
      <c r="GE809" s="10"/>
      <c r="GF809" s="10"/>
      <c r="GG809" s="10"/>
      <c r="GH809" s="10"/>
      <c r="GI809" s="10"/>
      <c r="GJ809" s="10"/>
      <c r="GK809" s="10"/>
      <c r="GL809" s="10"/>
      <c r="GM809" s="10"/>
      <c r="GN809" s="10"/>
      <c r="GO809" s="10"/>
      <c r="GP809" s="10"/>
      <c r="GQ809" s="10"/>
      <c r="GR809" s="10"/>
      <c r="GS809" s="10"/>
      <c r="GT809" s="10"/>
      <c r="GU809" s="10"/>
      <c r="GV809" s="10"/>
      <c r="GW809" s="10"/>
      <c r="GX809" s="10"/>
      <c r="GY809" s="10"/>
      <c r="GZ809" s="10"/>
      <c r="HA809" s="10"/>
      <c r="HB809" s="10"/>
      <c r="HC809" s="10"/>
      <c r="HD809" s="10"/>
      <c r="HE809" s="10"/>
      <c r="HF809" s="10"/>
    </row>
    <row r="810" spans="1:214">
      <c r="A810" s="71" t="s">
        <v>752</v>
      </c>
      <c r="B810" s="7">
        <v>4500121</v>
      </c>
      <c r="C810" s="7" t="s">
        <v>892</v>
      </c>
      <c r="D810" s="8">
        <v>519320</v>
      </c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0"/>
      <c r="AX810" s="10"/>
      <c r="AY810" s="10"/>
      <c r="AZ810" s="10"/>
      <c r="BA810" s="10"/>
      <c r="BB810" s="10"/>
      <c r="BC810" s="10"/>
      <c r="BD810" s="10"/>
      <c r="BE810" s="10"/>
      <c r="BF810" s="10"/>
      <c r="BG810" s="10"/>
      <c r="BH810" s="10"/>
      <c r="BI810" s="10"/>
      <c r="BJ810" s="10"/>
      <c r="BK810" s="10"/>
      <c r="BL810" s="10"/>
      <c r="BM810" s="10"/>
      <c r="BN810" s="10"/>
      <c r="BO810" s="10"/>
      <c r="BP810" s="10"/>
      <c r="BQ810" s="10"/>
      <c r="BR810" s="10"/>
      <c r="BS810" s="10"/>
      <c r="BT810" s="10"/>
      <c r="BU810" s="10"/>
      <c r="BV810" s="10"/>
      <c r="BW810" s="10"/>
      <c r="BX810" s="10"/>
      <c r="BY810" s="10"/>
      <c r="BZ810" s="10"/>
      <c r="CA810" s="10"/>
      <c r="CB810" s="10"/>
      <c r="CC810" s="10"/>
      <c r="CD810" s="10"/>
      <c r="CE810" s="10"/>
      <c r="CF810" s="10"/>
      <c r="CG810" s="10"/>
      <c r="CH810" s="10"/>
      <c r="CI810" s="10"/>
      <c r="CJ810" s="10"/>
      <c r="CK810" s="10"/>
      <c r="CL810" s="10"/>
      <c r="CM810" s="10"/>
      <c r="CN810" s="10"/>
      <c r="CO810" s="10"/>
      <c r="CP810" s="10"/>
      <c r="CQ810" s="10"/>
      <c r="CR810" s="10"/>
      <c r="CS810" s="10"/>
      <c r="CT810" s="10"/>
      <c r="CU810" s="10"/>
      <c r="CV810" s="10"/>
      <c r="CW810" s="10"/>
      <c r="CX810" s="10"/>
      <c r="CY810" s="10"/>
      <c r="CZ810" s="10"/>
      <c r="DA810" s="10"/>
      <c r="DB810" s="10"/>
      <c r="DC810" s="10"/>
      <c r="DD810" s="10"/>
      <c r="DE810" s="10"/>
      <c r="DF810" s="10"/>
      <c r="DG810" s="10"/>
      <c r="DH810" s="10"/>
      <c r="DI810" s="10"/>
      <c r="DJ810" s="10"/>
      <c r="DK810" s="10"/>
      <c r="DL810" s="10"/>
      <c r="DM810" s="10"/>
      <c r="DN810" s="10"/>
      <c r="DO810" s="10"/>
      <c r="DP810" s="10"/>
      <c r="DQ810" s="10"/>
      <c r="DR810" s="10"/>
      <c r="DS810" s="10"/>
      <c r="DT810" s="10"/>
      <c r="DU810" s="10"/>
      <c r="DV810" s="10"/>
      <c r="DW810" s="10"/>
      <c r="DX810" s="10"/>
      <c r="DY810" s="10"/>
      <c r="DZ810" s="10"/>
      <c r="EA810" s="10"/>
      <c r="EB810" s="10"/>
      <c r="EC810" s="10"/>
      <c r="ED810" s="10"/>
      <c r="EE810" s="10"/>
      <c r="EF810" s="10"/>
      <c r="EG810" s="10"/>
      <c r="EH810" s="10"/>
      <c r="EI810" s="10"/>
      <c r="EJ810" s="10"/>
      <c r="EK810" s="10"/>
      <c r="EL810" s="10"/>
      <c r="EM810" s="10"/>
      <c r="EN810" s="10"/>
      <c r="EO810" s="10"/>
      <c r="EP810" s="10"/>
      <c r="EQ810" s="10"/>
      <c r="ER810" s="10"/>
      <c r="ES810" s="10"/>
      <c r="ET810" s="10"/>
      <c r="EU810" s="10"/>
      <c r="EV810" s="10"/>
      <c r="EW810" s="10"/>
      <c r="EX810" s="10"/>
      <c r="EY810" s="10"/>
      <c r="EZ810" s="10"/>
      <c r="FA810" s="10"/>
      <c r="FB810" s="10"/>
      <c r="FC810" s="10"/>
      <c r="FD810" s="10"/>
      <c r="FE810" s="10"/>
      <c r="FF810" s="10"/>
      <c r="FG810" s="10"/>
      <c r="FH810" s="10"/>
      <c r="FI810" s="10"/>
      <c r="FJ810" s="10"/>
      <c r="FK810" s="10"/>
      <c r="FL810" s="10"/>
      <c r="FM810" s="10"/>
      <c r="FN810" s="10"/>
      <c r="FO810" s="10"/>
      <c r="FP810" s="10"/>
      <c r="FQ810" s="10"/>
      <c r="FR810" s="10"/>
      <c r="FS810" s="10"/>
      <c r="FT810" s="10"/>
      <c r="FU810" s="10"/>
      <c r="FV810" s="10"/>
      <c r="FW810" s="10"/>
      <c r="FX810" s="10"/>
      <c r="FY810" s="10"/>
      <c r="FZ810" s="10"/>
      <c r="GA810" s="10"/>
      <c r="GB810" s="10"/>
      <c r="GC810" s="10"/>
      <c r="GD810" s="10"/>
      <c r="GE810" s="10"/>
      <c r="GF810" s="10"/>
      <c r="GG810" s="10"/>
      <c r="GH810" s="10"/>
      <c r="GI810" s="10"/>
      <c r="GJ810" s="10"/>
      <c r="GK810" s="10"/>
      <c r="GL810" s="10"/>
      <c r="GM810" s="10"/>
      <c r="GN810" s="10"/>
      <c r="GO810" s="10"/>
      <c r="GP810" s="10"/>
      <c r="GQ810" s="10"/>
      <c r="GR810" s="10"/>
      <c r="GS810" s="10"/>
      <c r="GT810" s="10"/>
      <c r="GU810" s="10"/>
      <c r="GV810" s="10"/>
      <c r="GW810" s="10"/>
      <c r="GX810" s="10"/>
      <c r="GY810" s="10"/>
      <c r="GZ810" s="10"/>
      <c r="HA810" s="10"/>
      <c r="HB810" s="10"/>
      <c r="HC810" s="10"/>
      <c r="HD810" s="10"/>
      <c r="HE810" s="10"/>
      <c r="HF810" s="10"/>
    </row>
    <row r="811" spans="1:214">
      <c r="A811" s="71" t="s">
        <v>752</v>
      </c>
      <c r="B811" s="7">
        <v>4500122</v>
      </c>
      <c r="C811" s="7" t="s">
        <v>893</v>
      </c>
      <c r="D811" s="8">
        <v>0</v>
      </c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0"/>
      <c r="AX811" s="10"/>
      <c r="AY811" s="10"/>
      <c r="AZ811" s="10"/>
      <c r="BA811" s="10"/>
      <c r="BB811" s="10"/>
      <c r="BC811" s="10"/>
      <c r="BD811" s="10"/>
      <c r="BE811" s="10"/>
      <c r="BF811" s="10"/>
      <c r="BG811" s="10"/>
      <c r="BH811" s="10"/>
      <c r="BI811" s="10"/>
      <c r="BJ811" s="10"/>
      <c r="BK811" s="10"/>
      <c r="BL811" s="10"/>
      <c r="BM811" s="10"/>
      <c r="BN811" s="10"/>
      <c r="BO811" s="10"/>
      <c r="BP811" s="10"/>
      <c r="BQ811" s="10"/>
      <c r="BR811" s="10"/>
      <c r="BS811" s="10"/>
      <c r="BT811" s="10"/>
      <c r="BU811" s="10"/>
      <c r="BV811" s="10"/>
      <c r="BW811" s="10"/>
      <c r="BX811" s="10"/>
      <c r="BY811" s="10"/>
      <c r="BZ811" s="10"/>
      <c r="CA811" s="10"/>
      <c r="CB811" s="10"/>
      <c r="CC811" s="10"/>
      <c r="CD811" s="10"/>
      <c r="CE811" s="10"/>
      <c r="CF811" s="10"/>
      <c r="CG811" s="10"/>
      <c r="CH811" s="10"/>
      <c r="CI811" s="10"/>
      <c r="CJ811" s="10"/>
      <c r="CK811" s="10"/>
      <c r="CL811" s="10"/>
      <c r="CM811" s="10"/>
      <c r="CN811" s="10"/>
      <c r="CO811" s="10"/>
      <c r="CP811" s="10"/>
      <c r="CQ811" s="10"/>
      <c r="CR811" s="10"/>
      <c r="CS811" s="10"/>
      <c r="CT811" s="10"/>
      <c r="CU811" s="10"/>
      <c r="CV811" s="10"/>
      <c r="CW811" s="10"/>
      <c r="CX811" s="10"/>
      <c r="CY811" s="10"/>
      <c r="CZ811" s="10"/>
      <c r="DA811" s="10"/>
      <c r="DB811" s="10"/>
      <c r="DC811" s="10"/>
      <c r="DD811" s="10"/>
      <c r="DE811" s="10"/>
      <c r="DF811" s="10"/>
      <c r="DG811" s="10"/>
      <c r="DH811" s="10"/>
      <c r="DI811" s="10"/>
      <c r="DJ811" s="10"/>
      <c r="DK811" s="10"/>
      <c r="DL811" s="10"/>
      <c r="DM811" s="10"/>
      <c r="DN811" s="10"/>
      <c r="DO811" s="10"/>
      <c r="DP811" s="10"/>
      <c r="DQ811" s="10"/>
      <c r="DR811" s="10"/>
      <c r="DS811" s="10"/>
      <c r="DT811" s="10"/>
      <c r="DU811" s="10"/>
      <c r="DV811" s="10"/>
      <c r="DW811" s="10"/>
      <c r="DX811" s="10"/>
      <c r="DY811" s="10"/>
      <c r="DZ811" s="10"/>
      <c r="EA811" s="10"/>
      <c r="EB811" s="10"/>
      <c r="EC811" s="10"/>
      <c r="ED811" s="10"/>
      <c r="EE811" s="10"/>
      <c r="EF811" s="10"/>
      <c r="EG811" s="10"/>
      <c r="EH811" s="10"/>
      <c r="EI811" s="10"/>
      <c r="EJ811" s="10"/>
      <c r="EK811" s="10"/>
      <c r="EL811" s="10"/>
      <c r="EM811" s="10"/>
      <c r="EN811" s="10"/>
      <c r="EO811" s="10"/>
      <c r="EP811" s="10"/>
      <c r="EQ811" s="10"/>
      <c r="ER811" s="10"/>
      <c r="ES811" s="10"/>
      <c r="ET811" s="10"/>
      <c r="EU811" s="10"/>
      <c r="EV811" s="10"/>
      <c r="EW811" s="10"/>
      <c r="EX811" s="10"/>
      <c r="EY811" s="10"/>
      <c r="EZ811" s="10"/>
      <c r="FA811" s="10"/>
      <c r="FB811" s="10"/>
      <c r="FC811" s="10"/>
      <c r="FD811" s="10"/>
      <c r="FE811" s="10"/>
      <c r="FF811" s="10"/>
      <c r="FG811" s="10"/>
      <c r="FH811" s="10"/>
      <c r="FI811" s="10"/>
      <c r="FJ811" s="10"/>
      <c r="FK811" s="10"/>
      <c r="FL811" s="10"/>
      <c r="FM811" s="10"/>
      <c r="FN811" s="10"/>
      <c r="FO811" s="10"/>
      <c r="FP811" s="10"/>
      <c r="FQ811" s="10"/>
      <c r="FR811" s="10"/>
      <c r="FS811" s="10"/>
      <c r="FT811" s="10"/>
      <c r="FU811" s="10"/>
      <c r="FV811" s="10"/>
      <c r="FW811" s="10"/>
      <c r="FX811" s="10"/>
      <c r="FY811" s="10"/>
      <c r="FZ811" s="10"/>
      <c r="GA811" s="10"/>
      <c r="GB811" s="10"/>
      <c r="GC811" s="10"/>
      <c r="GD811" s="10"/>
      <c r="GE811" s="10"/>
      <c r="GF811" s="10"/>
      <c r="GG811" s="10"/>
      <c r="GH811" s="10"/>
      <c r="GI811" s="10"/>
      <c r="GJ811" s="10"/>
      <c r="GK811" s="10"/>
      <c r="GL811" s="10"/>
      <c r="GM811" s="10"/>
      <c r="GN811" s="10"/>
      <c r="GO811" s="10"/>
      <c r="GP811" s="10"/>
      <c r="GQ811" s="10"/>
      <c r="GR811" s="10"/>
      <c r="GS811" s="10"/>
      <c r="GT811" s="10"/>
      <c r="GU811" s="10"/>
      <c r="GV811" s="10"/>
      <c r="GW811" s="10"/>
      <c r="GX811" s="10"/>
      <c r="GY811" s="10"/>
      <c r="GZ811" s="10"/>
      <c r="HA811" s="10"/>
      <c r="HB811" s="10"/>
      <c r="HC811" s="10"/>
      <c r="HD811" s="10"/>
      <c r="HE811" s="10"/>
      <c r="HF811" s="10"/>
    </row>
    <row r="812" spans="1:214" ht="25.5">
      <c r="A812" s="71" t="s">
        <v>752</v>
      </c>
      <c r="B812" s="7">
        <v>4500123</v>
      </c>
      <c r="C812" s="7" t="s">
        <v>894</v>
      </c>
      <c r="D812" s="8">
        <v>0</v>
      </c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0"/>
      <c r="AX812" s="10"/>
      <c r="AY812" s="10"/>
      <c r="AZ812" s="10"/>
      <c r="BA812" s="10"/>
      <c r="BB812" s="10"/>
      <c r="BC812" s="10"/>
      <c r="BD812" s="10"/>
      <c r="BE812" s="10"/>
      <c r="BF812" s="10"/>
      <c r="BG812" s="10"/>
      <c r="BH812" s="10"/>
      <c r="BI812" s="10"/>
      <c r="BJ812" s="10"/>
      <c r="BK812" s="10"/>
      <c r="BL812" s="10"/>
      <c r="BM812" s="10"/>
      <c r="BN812" s="10"/>
      <c r="BO812" s="10"/>
      <c r="BP812" s="10"/>
      <c r="BQ812" s="10"/>
      <c r="BR812" s="10"/>
      <c r="BS812" s="10"/>
      <c r="BT812" s="10"/>
      <c r="BU812" s="10"/>
      <c r="BV812" s="10"/>
      <c r="BW812" s="10"/>
      <c r="BX812" s="10"/>
      <c r="BY812" s="10"/>
      <c r="BZ812" s="10"/>
      <c r="CA812" s="10"/>
      <c r="CB812" s="10"/>
      <c r="CC812" s="10"/>
      <c r="CD812" s="10"/>
      <c r="CE812" s="10"/>
      <c r="CF812" s="10"/>
      <c r="CG812" s="10"/>
      <c r="CH812" s="10"/>
      <c r="CI812" s="10"/>
      <c r="CJ812" s="10"/>
      <c r="CK812" s="10"/>
      <c r="CL812" s="10"/>
      <c r="CM812" s="10"/>
      <c r="CN812" s="10"/>
      <c r="CO812" s="10"/>
      <c r="CP812" s="10"/>
      <c r="CQ812" s="10"/>
      <c r="CR812" s="10"/>
      <c r="CS812" s="10"/>
      <c r="CT812" s="10"/>
      <c r="CU812" s="10"/>
      <c r="CV812" s="10"/>
      <c r="CW812" s="10"/>
      <c r="CX812" s="10"/>
      <c r="CY812" s="10"/>
      <c r="CZ812" s="10"/>
      <c r="DA812" s="10"/>
      <c r="DB812" s="10"/>
      <c r="DC812" s="10"/>
      <c r="DD812" s="10"/>
      <c r="DE812" s="10"/>
      <c r="DF812" s="10"/>
      <c r="DG812" s="10"/>
      <c r="DH812" s="10"/>
      <c r="DI812" s="10"/>
      <c r="DJ812" s="10"/>
      <c r="DK812" s="10"/>
      <c r="DL812" s="10"/>
      <c r="DM812" s="10"/>
      <c r="DN812" s="10"/>
      <c r="DO812" s="10"/>
      <c r="DP812" s="10"/>
      <c r="DQ812" s="10"/>
      <c r="DR812" s="10"/>
      <c r="DS812" s="10"/>
      <c r="DT812" s="10"/>
      <c r="DU812" s="10"/>
      <c r="DV812" s="10"/>
      <c r="DW812" s="10"/>
      <c r="DX812" s="10"/>
      <c r="DY812" s="10"/>
      <c r="DZ812" s="10"/>
      <c r="EA812" s="10"/>
      <c r="EB812" s="10"/>
      <c r="EC812" s="10"/>
      <c r="ED812" s="10"/>
      <c r="EE812" s="10"/>
      <c r="EF812" s="10"/>
      <c r="EG812" s="10"/>
      <c r="EH812" s="10"/>
      <c r="EI812" s="10"/>
      <c r="EJ812" s="10"/>
      <c r="EK812" s="10"/>
      <c r="EL812" s="10"/>
      <c r="EM812" s="10"/>
      <c r="EN812" s="10"/>
      <c r="EO812" s="10"/>
      <c r="EP812" s="10"/>
      <c r="EQ812" s="10"/>
      <c r="ER812" s="10"/>
      <c r="ES812" s="10"/>
      <c r="ET812" s="10"/>
      <c r="EU812" s="10"/>
      <c r="EV812" s="10"/>
      <c r="EW812" s="10"/>
      <c r="EX812" s="10"/>
      <c r="EY812" s="10"/>
      <c r="EZ812" s="10"/>
      <c r="FA812" s="10"/>
      <c r="FB812" s="10"/>
      <c r="FC812" s="10"/>
      <c r="FD812" s="10"/>
      <c r="FE812" s="10"/>
      <c r="FF812" s="10"/>
      <c r="FG812" s="10"/>
      <c r="FH812" s="10"/>
      <c r="FI812" s="10"/>
      <c r="FJ812" s="10"/>
      <c r="FK812" s="10"/>
      <c r="FL812" s="10"/>
      <c r="FM812" s="10"/>
      <c r="FN812" s="10"/>
      <c r="FO812" s="10"/>
      <c r="FP812" s="10"/>
      <c r="FQ812" s="10"/>
      <c r="FR812" s="10"/>
      <c r="FS812" s="10"/>
      <c r="FT812" s="10"/>
      <c r="FU812" s="10"/>
      <c r="FV812" s="10"/>
      <c r="FW812" s="10"/>
      <c r="FX812" s="10"/>
      <c r="FY812" s="10"/>
      <c r="FZ812" s="10"/>
      <c r="GA812" s="10"/>
      <c r="GB812" s="10"/>
      <c r="GC812" s="10"/>
      <c r="GD812" s="10"/>
      <c r="GE812" s="10"/>
      <c r="GF812" s="10"/>
      <c r="GG812" s="10"/>
      <c r="GH812" s="10"/>
      <c r="GI812" s="10"/>
      <c r="GJ812" s="10"/>
      <c r="GK812" s="10"/>
      <c r="GL812" s="10"/>
      <c r="GM812" s="10"/>
      <c r="GN812" s="10"/>
      <c r="GO812" s="10"/>
      <c r="GP812" s="10"/>
      <c r="GQ812" s="10"/>
      <c r="GR812" s="10"/>
      <c r="GS812" s="10"/>
      <c r="GT812" s="10"/>
      <c r="GU812" s="10"/>
      <c r="GV812" s="10"/>
      <c r="GW812" s="10"/>
      <c r="GX812" s="10"/>
      <c r="GY812" s="10"/>
      <c r="GZ812" s="10"/>
      <c r="HA812" s="10"/>
      <c r="HB812" s="10"/>
      <c r="HC812" s="10"/>
      <c r="HD812" s="10"/>
      <c r="HE812" s="10"/>
      <c r="HF812" s="10"/>
    </row>
    <row r="813" spans="1:214" ht="25.5">
      <c r="A813" s="71" t="s">
        <v>752</v>
      </c>
      <c r="B813" s="7">
        <v>4500124</v>
      </c>
      <c r="C813" s="7" t="s">
        <v>895</v>
      </c>
      <c r="D813" s="8">
        <v>0</v>
      </c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0"/>
      <c r="AX813" s="10"/>
      <c r="AY813" s="10"/>
      <c r="AZ813" s="10"/>
      <c r="BA813" s="10"/>
      <c r="BB813" s="10"/>
      <c r="BC813" s="10"/>
      <c r="BD813" s="10"/>
      <c r="BE813" s="10"/>
      <c r="BF813" s="10"/>
      <c r="BG813" s="10"/>
      <c r="BH813" s="10"/>
      <c r="BI813" s="10"/>
      <c r="BJ813" s="10"/>
      <c r="BK813" s="10"/>
      <c r="BL813" s="10"/>
      <c r="BM813" s="10"/>
      <c r="BN813" s="10"/>
      <c r="BO813" s="10"/>
      <c r="BP813" s="10"/>
      <c r="BQ813" s="10"/>
      <c r="BR813" s="10"/>
      <c r="BS813" s="10"/>
      <c r="BT813" s="10"/>
      <c r="BU813" s="10"/>
      <c r="BV813" s="10"/>
      <c r="BW813" s="10"/>
      <c r="BX813" s="10"/>
      <c r="BY813" s="10"/>
      <c r="BZ813" s="10"/>
      <c r="CA813" s="10"/>
      <c r="CB813" s="10"/>
      <c r="CC813" s="10"/>
      <c r="CD813" s="10"/>
      <c r="CE813" s="10"/>
      <c r="CF813" s="10"/>
      <c r="CG813" s="10"/>
      <c r="CH813" s="10"/>
      <c r="CI813" s="10"/>
      <c r="CJ813" s="10"/>
      <c r="CK813" s="10"/>
      <c r="CL813" s="10"/>
      <c r="CM813" s="10"/>
      <c r="CN813" s="10"/>
      <c r="CO813" s="10"/>
      <c r="CP813" s="10"/>
      <c r="CQ813" s="10"/>
      <c r="CR813" s="10"/>
      <c r="CS813" s="10"/>
      <c r="CT813" s="10"/>
      <c r="CU813" s="10"/>
      <c r="CV813" s="10"/>
      <c r="CW813" s="10"/>
      <c r="CX813" s="10"/>
      <c r="CY813" s="10"/>
      <c r="CZ813" s="10"/>
      <c r="DA813" s="10"/>
      <c r="DB813" s="10"/>
      <c r="DC813" s="10"/>
      <c r="DD813" s="10"/>
      <c r="DE813" s="10"/>
      <c r="DF813" s="10"/>
      <c r="DG813" s="10"/>
      <c r="DH813" s="10"/>
      <c r="DI813" s="10"/>
      <c r="DJ813" s="10"/>
      <c r="DK813" s="10"/>
      <c r="DL813" s="10"/>
      <c r="DM813" s="10"/>
      <c r="DN813" s="10"/>
      <c r="DO813" s="10"/>
      <c r="DP813" s="10"/>
      <c r="DQ813" s="10"/>
      <c r="DR813" s="10"/>
      <c r="DS813" s="10"/>
      <c r="DT813" s="10"/>
      <c r="DU813" s="10"/>
      <c r="DV813" s="10"/>
      <c r="DW813" s="10"/>
      <c r="DX813" s="10"/>
      <c r="DY813" s="10"/>
      <c r="DZ813" s="10"/>
      <c r="EA813" s="10"/>
      <c r="EB813" s="10"/>
      <c r="EC813" s="10"/>
      <c r="ED813" s="10"/>
      <c r="EE813" s="10"/>
      <c r="EF813" s="10"/>
      <c r="EG813" s="10"/>
      <c r="EH813" s="10"/>
      <c r="EI813" s="10"/>
      <c r="EJ813" s="10"/>
      <c r="EK813" s="10"/>
      <c r="EL813" s="10"/>
      <c r="EM813" s="10"/>
      <c r="EN813" s="10"/>
      <c r="EO813" s="10"/>
      <c r="EP813" s="10"/>
      <c r="EQ813" s="10"/>
      <c r="ER813" s="10"/>
      <c r="ES813" s="10"/>
      <c r="ET813" s="10"/>
      <c r="EU813" s="10"/>
      <c r="EV813" s="10"/>
      <c r="EW813" s="10"/>
      <c r="EX813" s="10"/>
      <c r="EY813" s="10"/>
      <c r="EZ813" s="10"/>
      <c r="FA813" s="10"/>
      <c r="FB813" s="10"/>
      <c r="FC813" s="10"/>
      <c r="FD813" s="10"/>
      <c r="FE813" s="10"/>
      <c r="FF813" s="10"/>
      <c r="FG813" s="10"/>
      <c r="FH813" s="10"/>
      <c r="FI813" s="10"/>
      <c r="FJ813" s="10"/>
      <c r="FK813" s="10"/>
      <c r="FL813" s="10"/>
      <c r="FM813" s="10"/>
      <c r="FN813" s="10"/>
      <c r="FO813" s="10"/>
      <c r="FP813" s="10"/>
      <c r="FQ813" s="10"/>
      <c r="FR813" s="10"/>
      <c r="FS813" s="10"/>
      <c r="FT813" s="10"/>
      <c r="FU813" s="10"/>
      <c r="FV813" s="10"/>
      <c r="FW813" s="10"/>
      <c r="FX813" s="10"/>
      <c r="FY813" s="10"/>
      <c r="FZ813" s="10"/>
      <c r="GA813" s="10"/>
      <c r="GB813" s="10"/>
      <c r="GC813" s="10"/>
      <c r="GD813" s="10"/>
      <c r="GE813" s="10"/>
      <c r="GF813" s="10"/>
      <c r="GG813" s="10"/>
      <c r="GH813" s="10"/>
      <c r="GI813" s="10"/>
      <c r="GJ813" s="10"/>
      <c r="GK813" s="10"/>
      <c r="GL813" s="10"/>
      <c r="GM813" s="10"/>
      <c r="GN813" s="10"/>
      <c r="GO813" s="10"/>
      <c r="GP813" s="10"/>
      <c r="GQ813" s="10"/>
      <c r="GR813" s="10"/>
      <c r="GS813" s="10"/>
      <c r="GT813" s="10"/>
      <c r="GU813" s="10"/>
      <c r="GV813" s="10"/>
      <c r="GW813" s="10"/>
      <c r="GX813" s="10"/>
      <c r="GY813" s="10"/>
      <c r="GZ813" s="10"/>
      <c r="HA813" s="10"/>
      <c r="HB813" s="10"/>
      <c r="HC813" s="10"/>
      <c r="HD813" s="10"/>
      <c r="HE813" s="10"/>
      <c r="HF813" s="10"/>
    </row>
    <row r="814" spans="1:214">
      <c r="A814" s="71" t="s">
        <v>752</v>
      </c>
      <c r="B814" s="7">
        <v>4500125</v>
      </c>
      <c r="C814" s="7" t="s">
        <v>896</v>
      </c>
      <c r="D814" s="8">
        <v>0</v>
      </c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0"/>
      <c r="AX814" s="10"/>
      <c r="AY814" s="10"/>
      <c r="AZ814" s="10"/>
      <c r="BA814" s="10"/>
      <c r="BB814" s="10"/>
      <c r="BC814" s="10"/>
      <c r="BD814" s="10"/>
      <c r="BE814" s="10"/>
      <c r="BF814" s="10"/>
      <c r="BG814" s="10"/>
      <c r="BH814" s="10"/>
      <c r="BI814" s="10"/>
      <c r="BJ814" s="10"/>
      <c r="BK814" s="10"/>
      <c r="BL814" s="10"/>
      <c r="BM814" s="10"/>
      <c r="BN814" s="10"/>
      <c r="BO814" s="10"/>
      <c r="BP814" s="10"/>
      <c r="BQ814" s="10"/>
      <c r="BR814" s="10"/>
      <c r="BS814" s="10"/>
      <c r="BT814" s="10"/>
      <c r="BU814" s="10"/>
      <c r="BV814" s="10"/>
      <c r="BW814" s="10"/>
      <c r="BX814" s="10"/>
      <c r="BY814" s="10"/>
      <c r="BZ814" s="10"/>
      <c r="CA814" s="10"/>
      <c r="CB814" s="10"/>
      <c r="CC814" s="10"/>
      <c r="CD814" s="10"/>
      <c r="CE814" s="10"/>
      <c r="CF814" s="10"/>
      <c r="CG814" s="10"/>
      <c r="CH814" s="10"/>
      <c r="CI814" s="10"/>
      <c r="CJ814" s="10"/>
      <c r="CK814" s="10"/>
      <c r="CL814" s="10"/>
      <c r="CM814" s="10"/>
      <c r="CN814" s="10"/>
      <c r="CO814" s="10"/>
      <c r="CP814" s="10"/>
      <c r="CQ814" s="10"/>
      <c r="CR814" s="10"/>
      <c r="CS814" s="10"/>
      <c r="CT814" s="10"/>
      <c r="CU814" s="10"/>
      <c r="CV814" s="10"/>
      <c r="CW814" s="10"/>
      <c r="CX814" s="10"/>
      <c r="CY814" s="10"/>
      <c r="CZ814" s="10"/>
      <c r="DA814" s="10"/>
      <c r="DB814" s="10"/>
      <c r="DC814" s="10"/>
      <c r="DD814" s="10"/>
      <c r="DE814" s="10"/>
      <c r="DF814" s="10"/>
      <c r="DG814" s="10"/>
      <c r="DH814" s="10"/>
      <c r="DI814" s="10"/>
      <c r="DJ814" s="10"/>
      <c r="DK814" s="10"/>
      <c r="DL814" s="10"/>
      <c r="DM814" s="10"/>
      <c r="DN814" s="10"/>
      <c r="DO814" s="10"/>
      <c r="DP814" s="10"/>
      <c r="DQ814" s="10"/>
      <c r="DR814" s="10"/>
      <c r="DS814" s="10"/>
      <c r="DT814" s="10"/>
      <c r="DU814" s="10"/>
      <c r="DV814" s="10"/>
      <c r="DW814" s="10"/>
      <c r="DX814" s="10"/>
      <c r="DY814" s="10"/>
      <c r="DZ814" s="10"/>
      <c r="EA814" s="10"/>
      <c r="EB814" s="10"/>
      <c r="EC814" s="10"/>
      <c r="ED814" s="10"/>
      <c r="EE814" s="10"/>
      <c r="EF814" s="10"/>
      <c r="EG814" s="10"/>
      <c r="EH814" s="10"/>
      <c r="EI814" s="10"/>
      <c r="EJ814" s="10"/>
      <c r="EK814" s="10"/>
      <c r="EL814" s="10"/>
      <c r="EM814" s="10"/>
      <c r="EN814" s="10"/>
      <c r="EO814" s="10"/>
      <c r="EP814" s="10"/>
      <c r="EQ814" s="10"/>
      <c r="ER814" s="10"/>
      <c r="ES814" s="10"/>
      <c r="ET814" s="10"/>
      <c r="EU814" s="10"/>
      <c r="EV814" s="10"/>
      <c r="EW814" s="10"/>
      <c r="EX814" s="10"/>
      <c r="EY814" s="10"/>
      <c r="EZ814" s="10"/>
      <c r="FA814" s="10"/>
      <c r="FB814" s="10"/>
      <c r="FC814" s="10"/>
      <c r="FD814" s="10"/>
      <c r="FE814" s="10"/>
      <c r="FF814" s="10"/>
      <c r="FG814" s="10"/>
      <c r="FH814" s="10"/>
      <c r="FI814" s="10"/>
      <c r="FJ814" s="10"/>
      <c r="FK814" s="10"/>
      <c r="FL814" s="10"/>
      <c r="FM814" s="10"/>
      <c r="FN814" s="10"/>
      <c r="FO814" s="10"/>
      <c r="FP814" s="10"/>
      <c r="FQ814" s="10"/>
      <c r="FR814" s="10"/>
      <c r="FS814" s="10"/>
      <c r="FT814" s="10"/>
      <c r="FU814" s="10"/>
      <c r="FV814" s="10"/>
      <c r="FW814" s="10"/>
      <c r="FX814" s="10"/>
      <c r="FY814" s="10"/>
      <c r="FZ814" s="10"/>
      <c r="GA814" s="10"/>
      <c r="GB814" s="10"/>
      <c r="GC814" s="10"/>
      <c r="GD814" s="10"/>
      <c r="GE814" s="10"/>
      <c r="GF814" s="10"/>
      <c r="GG814" s="10"/>
      <c r="GH814" s="10"/>
      <c r="GI814" s="10"/>
      <c r="GJ814" s="10"/>
      <c r="GK814" s="10"/>
      <c r="GL814" s="10"/>
      <c r="GM814" s="10"/>
      <c r="GN814" s="10"/>
      <c r="GO814" s="10"/>
      <c r="GP814" s="10"/>
      <c r="GQ814" s="10"/>
      <c r="GR814" s="10"/>
      <c r="GS814" s="10"/>
      <c r="GT814" s="10"/>
      <c r="GU814" s="10"/>
      <c r="GV814" s="10"/>
      <c r="GW814" s="10"/>
      <c r="GX814" s="10"/>
      <c r="GY814" s="10"/>
      <c r="GZ814" s="10"/>
      <c r="HA814" s="10"/>
      <c r="HB814" s="10"/>
      <c r="HC814" s="10"/>
      <c r="HD814" s="10"/>
      <c r="HE814" s="10"/>
      <c r="HF814" s="10"/>
    </row>
    <row r="815" spans="1:214">
      <c r="A815" s="71" t="s">
        <v>752</v>
      </c>
      <c r="B815" s="7">
        <v>4500126</v>
      </c>
      <c r="C815" s="7" t="s">
        <v>101</v>
      </c>
      <c r="D815" s="8">
        <v>8434115</v>
      </c>
    </row>
    <row r="816" spans="1:214">
      <c r="A816" s="71" t="s">
        <v>752</v>
      </c>
      <c r="B816" s="7">
        <v>4500127</v>
      </c>
      <c r="C816" s="7" t="s">
        <v>102</v>
      </c>
      <c r="D816" s="8">
        <v>0</v>
      </c>
    </row>
    <row r="817" spans="1:4" ht="25.5">
      <c r="A817" s="71" t="s">
        <v>752</v>
      </c>
      <c r="B817" s="7">
        <v>4500128</v>
      </c>
      <c r="C817" s="7" t="s">
        <v>103</v>
      </c>
      <c r="D817" s="8">
        <v>0</v>
      </c>
    </row>
    <row r="818" spans="1:4">
      <c r="A818" s="71" t="s">
        <v>752</v>
      </c>
      <c r="B818" s="7">
        <v>4500129</v>
      </c>
      <c r="C818" s="7" t="s">
        <v>104</v>
      </c>
      <c r="D818" s="8">
        <v>58749</v>
      </c>
    </row>
    <row r="819" spans="1:4">
      <c r="A819" s="4">
        <v>2</v>
      </c>
      <c r="B819" s="5" t="s">
        <v>105</v>
      </c>
      <c r="C819" s="4" t="s">
        <v>106</v>
      </c>
      <c r="D819" s="6">
        <f>SUM(D820:D836)+D810</f>
        <v>5343645</v>
      </c>
    </row>
    <row r="820" spans="1:4">
      <c r="A820" s="71" t="s">
        <v>752</v>
      </c>
      <c r="B820" s="7">
        <v>4500105</v>
      </c>
      <c r="C820" s="7" t="s">
        <v>107</v>
      </c>
      <c r="D820" s="8">
        <v>0</v>
      </c>
    </row>
    <row r="821" spans="1:4">
      <c r="A821" s="71" t="s">
        <v>752</v>
      </c>
      <c r="B821" s="7">
        <v>4500106</v>
      </c>
      <c r="C821" s="7" t="s">
        <v>108</v>
      </c>
      <c r="D821" s="8">
        <v>0</v>
      </c>
    </row>
    <row r="822" spans="1:4">
      <c r="A822" s="71" t="s">
        <v>752</v>
      </c>
      <c r="B822" s="7">
        <v>4500107</v>
      </c>
      <c r="C822" s="7" t="s">
        <v>109</v>
      </c>
      <c r="D822" s="8">
        <v>0</v>
      </c>
    </row>
    <row r="823" spans="1:4">
      <c r="A823" s="71" t="s">
        <v>752</v>
      </c>
      <c r="B823" s="7">
        <v>4500108</v>
      </c>
      <c r="C823" s="7" t="s">
        <v>110</v>
      </c>
      <c r="D823" s="8">
        <v>0</v>
      </c>
    </row>
    <row r="824" spans="1:4">
      <c r="A824" s="71" t="s">
        <v>752</v>
      </c>
      <c r="B824" s="7">
        <v>4500109</v>
      </c>
      <c r="C824" s="7" t="s">
        <v>111</v>
      </c>
      <c r="D824" s="8">
        <v>76505</v>
      </c>
    </row>
    <row r="825" spans="1:4">
      <c r="A825" s="71" t="s">
        <v>752</v>
      </c>
      <c r="B825" s="7">
        <v>4500141</v>
      </c>
      <c r="C825" s="7" t="s">
        <v>112</v>
      </c>
      <c r="D825" s="8">
        <v>0</v>
      </c>
    </row>
    <row r="826" spans="1:4">
      <c r="A826" s="71" t="s">
        <v>752</v>
      </c>
      <c r="B826" s="7">
        <v>4500142</v>
      </c>
      <c r="C826" s="7" t="s">
        <v>113</v>
      </c>
      <c r="D826" s="8">
        <v>612379</v>
      </c>
    </row>
    <row r="827" spans="1:4">
      <c r="A827" s="71" t="s">
        <v>752</v>
      </c>
      <c r="B827" s="7">
        <v>4500147</v>
      </c>
      <c r="C827" s="7" t="s">
        <v>114</v>
      </c>
      <c r="D827" s="8">
        <v>0</v>
      </c>
    </row>
    <row r="828" spans="1:4">
      <c r="A828" s="71" t="s">
        <v>752</v>
      </c>
      <c r="B828" s="7">
        <v>4500159</v>
      </c>
      <c r="C828" s="7" t="s">
        <v>115</v>
      </c>
      <c r="D828" s="8">
        <v>0</v>
      </c>
    </row>
    <row r="829" spans="1:4">
      <c r="A829" s="71" t="s">
        <v>752</v>
      </c>
      <c r="B829" s="7">
        <v>4500160</v>
      </c>
      <c r="C829" s="7" t="s">
        <v>867</v>
      </c>
      <c r="D829" s="8">
        <v>0</v>
      </c>
    </row>
    <row r="830" spans="1:4">
      <c r="A830" s="71" t="s">
        <v>752</v>
      </c>
      <c r="B830" s="7">
        <v>4500161</v>
      </c>
      <c r="C830" s="7" t="s">
        <v>257</v>
      </c>
      <c r="D830" s="8">
        <v>0</v>
      </c>
    </row>
    <row r="831" spans="1:4">
      <c r="A831" s="71" t="s">
        <v>752</v>
      </c>
      <c r="B831" s="7">
        <v>4500162</v>
      </c>
      <c r="C831" s="7" t="s">
        <v>258</v>
      </c>
      <c r="D831" s="8">
        <v>0</v>
      </c>
    </row>
    <row r="832" spans="1:4">
      <c r="A832" s="71" t="s">
        <v>752</v>
      </c>
      <c r="B832" s="7">
        <v>4500163</v>
      </c>
      <c r="C832" s="7" t="s">
        <v>259</v>
      </c>
      <c r="D832" s="8">
        <v>0</v>
      </c>
    </row>
    <row r="833" spans="1:4">
      <c r="A833" s="71" t="s">
        <v>752</v>
      </c>
      <c r="B833" s="7">
        <v>4500165</v>
      </c>
      <c r="C833" s="7" t="s">
        <v>1271</v>
      </c>
      <c r="D833" s="8">
        <v>2825980</v>
      </c>
    </row>
    <row r="834" spans="1:4">
      <c r="A834" s="71" t="s">
        <v>752</v>
      </c>
      <c r="B834" s="7">
        <v>4500166</v>
      </c>
      <c r="C834" s="7" t="s">
        <v>1272</v>
      </c>
      <c r="D834" s="8">
        <v>0</v>
      </c>
    </row>
    <row r="835" spans="1:4">
      <c r="A835" s="71" t="s">
        <v>752</v>
      </c>
      <c r="B835" s="7">
        <v>4500167</v>
      </c>
      <c r="C835" s="7" t="s">
        <v>1273</v>
      </c>
      <c r="D835" s="8">
        <v>1309461</v>
      </c>
    </row>
    <row r="836" spans="1:4">
      <c r="A836" s="71" t="s">
        <v>752</v>
      </c>
      <c r="B836" s="7">
        <v>4500168</v>
      </c>
      <c r="C836" s="7" t="s">
        <v>1320</v>
      </c>
      <c r="D836" s="8">
        <v>0</v>
      </c>
    </row>
    <row r="837" spans="1:4">
      <c r="A837" s="4">
        <v>3</v>
      </c>
      <c r="B837" s="5" t="s">
        <v>116</v>
      </c>
      <c r="C837" s="4" t="s">
        <v>898</v>
      </c>
      <c r="D837" s="6">
        <f>SUM(D838:D848)</f>
        <v>1662612</v>
      </c>
    </row>
    <row r="838" spans="1:4">
      <c r="A838" s="71" t="s">
        <v>752</v>
      </c>
      <c r="B838" s="7">
        <v>4500110</v>
      </c>
      <c r="C838" s="7" t="s">
        <v>899</v>
      </c>
      <c r="D838" s="8">
        <v>1618493</v>
      </c>
    </row>
    <row r="839" spans="1:4">
      <c r="A839" s="71" t="s">
        <v>752</v>
      </c>
      <c r="B839" s="7">
        <v>4500112</v>
      </c>
      <c r="C839" s="7" t="s">
        <v>900</v>
      </c>
      <c r="D839" s="8">
        <v>0</v>
      </c>
    </row>
    <row r="840" spans="1:4">
      <c r="A840" s="71" t="s">
        <v>752</v>
      </c>
      <c r="B840" s="7">
        <v>4500114</v>
      </c>
      <c r="C840" s="7" t="s">
        <v>901</v>
      </c>
      <c r="D840" s="8">
        <v>0</v>
      </c>
    </row>
    <row r="841" spans="1:4">
      <c r="A841" s="71" t="s">
        <v>752</v>
      </c>
      <c r="B841" s="7">
        <v>4500151</v>
      </c>
      <c r="C841" s="7" t="s">
        <v>902</v>
      </c>
      <c r="D841" s="8">
        <v>0</v>
      </c>
    </row>
    <row r="842" spans="1:4">
      <c r="A842" s="71" t="s">
        <v>752</v>
      </c>
      <c r="B842" s="7">
        <v>4500152</v>
      </c>
      <c r="C842" s="7" t="s">
        <v>903</v>
      </c>
      <c r="D842" s="8">
        <v>0</v>
      </c>
    </row>
    <row r="843" spans="1:4">
      <c r="A843" s="71" t="s">
        <v>752</v>
      </c>
      <c r="B843" s="7">
        <v>4500153</v>
      </c>
      <c r="C843" s="7" t="s">
        <v>904</v>
      </c>
      <c r="D843" s="8">
        <v>0</v>
      </c>
    </row>
    <row r="844" spans="1:4">
      <c r="A844" s="71" t="s">
        <v>752</v>
      </c>
      <c r="B844" s="7">
        <v>4500154</v>
      </c>
      <c r="C844" s="7" t="s">
        <v>905</v>
      </c>
      <c r="D844" s="8">
        <v>0</v>
      </c>
    </row>
    <row r="845" spans="1:4">
      <c r="A845" s="71" t="s">
        <v>752</v>
      </c>
      <c r="B845" s="7">
        <v>4500155</v>
      </c>
      <c r="C845" s="7" t="s">
        <v>906</v>
      </c>
      <c r="D845" s="8">
        <v>0</v>
      </c>
    </row>
    <row r="846" spans="1:4">
      <c r="A846" s="71" t="s">
        <v>752</v>
      </c>
      <c r="B846" s="7">
        <v>4500156</v>
      </c>
      <c r="C846" s="7" t="s">
        <v>868</v>
      </c>
      <c r="D846" s="8">
        <v>0</v>
      </c>
    </row>
    <row r="847" spans="1:4">
      <c r="A847" s="71" t="s">
        <v>752</v>
      </c>
      <c r="B847" s="7">
        <v>4500157</v>
      </c>
      <c r="C847" s="7" t="s">
        <v>869</v>
      </c>
      <c r="D847" s="8">
        <v>0</v>
      </c>
    </row>
    <row r="848" spans="1:4" ht="13.5" customHeight="1">
      <c r="A848" s="71" t="s">
        <v>752</v>
      </c>
      <c r="B848" s="7">
        <v>4500158</v>
      </c>
      <c r="C848" s="7" t="s">
        <v>870</v>
      </c>
      <c r="D848" s="8">
        <v>44119</v>
      </c>
    </row>
    <row r="849" spans="1:4">
      <c r="A849" s="4">
        <v>4</v>
      </c>
      <c r="B849" s="5" t="s">
        <v>907</v>
      </c>
      <c r="C849" s="4" t="s">
        <v>908</v>
      </c>
      <c r="D849" s="6">
        <f>SUM(D850:D877)</f>
        <v>283470</v>
      </c>
    </row>
    <row r="850" spans="1:4">
      <c r="A850" s="71" t="s">
        <v>752</v>
      </c>
      <c r="B850" s="7">
        <v>4500220</v>
      </c>
      <c r="C850" s="7" t="s">
        <v>111</v>
      </c>
      <c r="D850" s="8">
        <v>0</v>
      </c>
    </row>
    <row r="851" spans="1:4">
      <c r="A851" s="71" t="s">
        <v>752</v>
      </c>
      <c r="B851" s="7">
        <v>4500222</v>
      </c>
      <c r="C851" s="7" t="s">
        <v>909</v>
      </c>
      <c r="D851" s="8">
        <v>0</v>
      </c>
    </row>
    <row r="852" spans="1:4">
      <c r="A852" s="71" t="s">
        <v>752</v>
      </c>
      <c r="B852" s="7">
        <v>4500224</v>
      </c>
      <c r="C852" s="7" t="s">
        <v>910</v>
      </c>
      <c r="D852" s="8">
        <v>159473</v>
      </c>
    </row>
    <row r="853" spans="1:4">
      <c r="A853" s="71" t="s">
        <v>752</v>
      </c>
      <c r="B853" s="7">
        <v>4500238</v>
      </c>
      <c r="C853" s="7" t="s">
        <v>911</v>
      </c>
      <c r="D853" s="8">
        <v>0</v>
      </c>
    </row>
    <row r="854" spans="1:4" ht="25.5">
      <c r="A854" s="71" t="s">
        <v>752</v>
      </c>
      <c r="B854" s="7">
        <v>4500242</v>
      </c>
      <c r="C854" s="7" t="s">
        <v>912</v>
      </c>
      <c r="D854" s="8">
        <v>0</v>
      </c>
    </row>
    <row r="855" spans="1:4">
      <c r="A855" s="71" t="s">
        <v>752</v>
      </c>
      <c r="B855" s="7">
        <v>4500202</v>
      </c>
      <c r="C855" s="7" t="s">
        <v>913</v>
      </c>
      <c r="D855" s="8">
        <v>0</v>
      </c>
    </row>
    <row r="856" spans="1:4">
      <c r="A856" s="71" t="s">
        <v>752</v>
      </c>
      <c r="B856" s="7">
        <v>4500210</v>
      </c>
      <c r="C856" s="7" t="s">
        <v>914</v>
      </c>
      <c r="D856" s="8">
        <v>0</v>
      </c>
    </row>
    <row r="857" spans="1:4">
      <c r="A857" s="71" t="s">
        <v>752</v>
      </c>
      <c r="B857" s="7">
        <v>4500216</v>
      </c>
      <c r="C857" s="7" t="s">
        <v>915</v>
      </c>
      <c r="D857" s="8">
        <v>14119</v>
      </c>
    </row>
    <row r="858" spans="1:4">
      <c r="A858" s="71" t="s">
        <v>752</v>
      </c>
      <c r="B858" s="7">
        <v>4500219</v>
      </c>
      <c r="C858" s="7" t="s">
        <v>916</v>
      </c>
      <c r="D858" s="8">
        <v>0</v>
      </c>
    </row>
    <row r="859" spans="1:4">
      <c r="A859" s="71" t="s">
        <v>752</v>
      </c>
      <c r="B859" s="7">
        <v>4500221</v>
      </c>
      <c r="C859" s="7" t="s">
        <v>917</v>
      </c>
      <c r="D859" s="8">
        <v>0</v>
      </c>
    </row>
    <row r="860" spans="1:4">
      <c r="A860" s="71" t="s">
        <v>752</v>
      </c>
      <c r="B860" s="7">
        <v>4500223</v>
      </c>
      <c r="C860" s="7" t="s">
        <v>918</v>
      </c>
      <c r="D860" s="8">
        <v>0</v>
      </c>
    </row>
    <row r="861" spans="1:4">
      <c r="A861" s="71" t="s">
        <v>752</v>
      </c>
      <c r="B861" s="7">
        <v>4500225</v>
      </c>
      <c r="C861" s="7" t="s">
        <v>919</v>
      </c>
      <c r="D861" s="8">
        <v>4088</v>
      </c>
    </row>
    <row r="862" spans="1:4">
      <c r="A862" s="71" t="s">
        <v>752</v>
      </c>
      <c r="B862" s="7">
        <v>4500239</v>
      </c>
      <c r="C862" s="7" t="s">
        <v>920</v>
      </c>
      <c r="D862" s="8">
        <v>0</v>
      </c>
    </row>
    <row r="863" spans="1:4">
      <c r="A863" s="71" t="s">
        <v>752</v>
      </c>
      <c r="B863" s="7">
        <v>4500215</v>
      </c>
      <c r="C863" s="7" t="s">
        <v>921</v>
      </c>
      <c r="D863" s="8">
        <v>0</v>
      </c>
    </row>
    <row r="864" spans="1:4">
      <c r="A864" s="71" t="s">
        <v>752</v>
      </c>
      <c r="B864" s="7">
        <v>4500217</v>
      </c>
      <c r="C864" s="7" t="s">
        <v>922</v>
      </c>
      <c r="D864" s="8">
        <v>23994</v>
      </c>
    </row>
    <row r="865" spans="1:4">
      <c r="A865" s="71" t="s">
        <v>752</v>
      </c>
      <c r="B865" s="7">
        <v>4500240</v>
      </c>
      <c r="C865" s="7" t="s">
        <v>923</v>
      </c>
      <c r="D865" s="8">
        <v>81796</v>
      </c>
    </row>
    <row r="866" spans="1:4">
      <c r="A866" s="71" t="s">
        <v>752</v>
      </c>
      <c r="B866" s="7">
        <v>4500209</v>
      </c>
      <c r="C866" s="7" t="s">
        <v>924</v>
      </c>
      <c r="D866" s="8">
        <v>0</v>
      </c>
    </row>
    <row r="867" spans="1:4">
      <c r="A867" s="71" t="s">
        <v>752</v>
      </c>
      <c r="B867" s="7">
        <v>4500201</v>
      </c>
      <c r="C867" s="7" t="s">
        <v>925</v>
      </c>
      <c r="D867" s="8">
        <v>0</v>
      </c>
    </row>
    <row r="868" spans="1:4">
      <c r="A868" s="71" t="s">
        <v>752</v>
      </c>
      <c r="B868" s="7">
        <v>4500265</v>
      </c>
      <c r="C868" s="7" t="s">
        <v>926</v>
      </c>
      <c r="D868" s="8">
        <v>0</v>
      </c>
    </row>
    <row r="869" spans="1:4">
      <c r="A869" s="71" t="s">
        <v>752</v>
      </c>
      <c r="B869" s="7">
        <v>4500266</v>
      </c>
      <c r="C869" s="7" t="s">
        <v>130</v>
      </c>
      <c r="D869" s="8">
        <v>0</v>
      </c>
    </row>
    <row r="870" spans="1:4">
      <c r="A870" s="71" t="s">
        <v>752</v>
      </c>
      <c r="B870" s="7">
        <v>4500267</v>
      </c>
      <c r="C870" s="7" t="s">
        <v>131</v>
      </c>
      <c r="D870" s="8">
        <v>0</v>
      </c>
    </row>
    <row r="871" spans="1:4">
      <c r="A871" s="71" t="s">
        <v>752</v>
      </c>
      <c r="B871" s="7">
        <v>4500268</v>
      </c>
      <c r="C871" s="7" t="s">
        <v>132</v>
      </c>
      <c r="D871" s="8">
        <v>0</v>
      </c>
    </row>
    <row r="872" spans="1:4">
      <c r="A872" s="71" t="s">
        <v>752</v>
      </c>
      <c r="B872" s="7">
        <v>4500269</v>
      </c>
      <c r="C872" s="7" t="s">
        <v>260</v>
      </c>
      <c r="D872" s="8">
        <v>0</v>
      </c>
    </row>
    <row r="873" spans="1:4">
      <c r="A873" s="71" t="s">
        <v>752</v>
      </c>
      <c r="B873" s="7">
        <v>4500270</v>
      </c>
      <c r="C873" s="7" t="s">
        <v>133</v>
      </c>
      <c r="D873" s="8">
        <v>0</v>
      </c>
    </row>
    <row r="874" spans="1:4" ht="25.5">
      <c r="A874" s="71" t="s">
        <v>752</v>
      </c>
      <c r="B874" s="7">
        <v>4500271</v>
      </c>
      <c r="C874" s="7" t="s">
        <v>134</v>
      </c>
      <c r="D874" s="8">
        <v>0</v>
      </c>
    </row>
    <row r="875" spans="1:4">
      <c r="A875" s="71" t="s">
        <v>752</v>
      </c>
      <c r="B875" s="7">
        <v>4500273</v>
      </c>
      <c r="C875" s="7" t="s">
        <v>135</v>
      </c>
      <c r="D875" s="8">
        <v>0</v>
      </c>
    </row>
    <row r="876" spans="1:4">
      <c r="A876" s="71" t="s">
        <v>752</v>
      </c>
      <c r="B876" s="7">
        <v>4500274</v>
      </c>
      <c r="C876" s="7" t="s">
        <v>136</v>
      </c>
      <c r="D876" s="8">
        <v>0</v>
      </c>
    </row>
    <row r="877" spans="1:4" ht="25.5">
      <c r="A877" s="71" t="s">
        <v>752</v>
      </c>
      <c r="B877" s="7">
        <v>4500288</v>
      </c>
      <c r="C877" s="7" t="s">
        <v>1316</v>
      </c>
      <c r="D877" s="8">
        <v>0</v>
      </c>
    </row>
    <row r="878" spans="1:4">
      <c r="A878" s="4" t="s">
        <v>754</v>
      </c>
      <c r="B878" s="5" t="s">
        <v>137</v>
      </c>
      <c r="C878" s="4" t="s">
        <v>937</v>
      </c>
      <c r="D878" s="6">
        <f>SUM(D879:D883)</f>
        <v>310783</v>
      </c>
    </row>
    <row r="879" spans="1:4">
      <c r="A879" s="71" t="s">
        <v>752</v>
      </c>
      <c r="B879" s="7">
        <v>4500226</v>
      </c>
      <c r="C879" s="7" t="s">
        <v>938</v>
      </c>
      <c r="D879" s="8">
        <v>13024</v>
      </c>
    </row>
    <row r="880" spans="1:4">
      <c r="A880" s="71" t="s">
        <v>752</v>
      </c>
      <c r="B880" s="7">
        <v>4500227</v>
      </c>
      <c r="C880" s="7" t="s">
        <v>939</v>
      </c>
      <c r="D880" s="8">
        <v>1702</v>
      </c>
    </row>
    <row r="881" spans="1:4">
      <c r="A881" s="71" t="s">
        <v>752</v>
      </c>
      <c r="B881" s="7">
        <v>4500241</v>
      </c>
      <c r="C881" s="7" t="s">
        <v>940</v>
      </c>
      <c r="D881" s="8">
        <v>0</v>
      </c>
    </row>
    <row r="882" spans="1:4">
      <c r="A882" s="71" t="s">
        <v>752</v>
      </c>
      <c r="B882" s="7">
        <v>4500237</v>
      </c>
      <c r="C882" s="7" t="s">
        <v>941</v>
      </c>
      <c r="D882" s="8">
        <v>296057</v>
      </c>
    </row>
    <row r="883" spans="1:4" ht="25.5">
      <c r="A883" s="71" t="s">
        <v>752</v>
      </c>
      <c r="B883" s="7">
        <v>4500243</v>
      </c>
      <c r="C883" s="7" t="s">
        <v>942</v>
      </c>
      <c r="D883" s="8">
        <v>0</v>
      </c>
    </row>
    <row r="884" spans="1:4">
      <c r="A884" s="4" t="s">
        <v>755</v>
      </c>
      <c r="B884" s="5" t="s">
        <v>943</v>
      </c>
      <c r="C884" s="4" t="s">
        <v>944</v>
      </c>
      <c r="D884" s="6">
        <f>SUM(D885:D886)</f>
        <v>1122015</v>
      </c>
    </row>
    <row r="885" spans="1:4">
      <c r="A885" s="71" t="s">
        <v>752</v>
      </c>
      <c r="B885" s="7">
        <v>4500230</v>
      </c>
      <c r="C885" s="7" t="s">
        <v>945</v>
      </c>
      <c r="D885" s="8">
        <v>1122015</v>
      </c>
    </row>
    <row r="886" spans="1:4">
      <c r="A886" s="71" t="s">
        <v>752</v>
      </c>
      <c r="B886" s="7">
        <v>4500284</v>
      </c>
      <c r="C886" s="7" t="s">
        <v>946</v>
      </c>
      <c r="D886" s="8">
        <v>0</v>
      </c>
    </row>
    <row r="887" spans="1:4">
      <c r="A887" s="4">
        <v>5</v>
      </c>
      <c r="B887" s="5" t="s">
        <v>947</v>
      </c>
      <c r="C887" s="4"/>
      <c r="D887" s="6">
        <f>SUM(D888:D907)</f>
        <v>5332051</v>
      </c>
    </row>
    <row r="888" spans="1:4">
      <c r="A888" s="71" t="s">
        <v>752</v>
      </c>
      <c r="B888" s="7">
        <v>4500301</v>
      </c>
      <c r="C888" s="7" t="s">
        <v>948</v>
      </c>
      <c r="D888" s="8">
        <v>305776</v>
      </c>
    </row>
    <row r="889" spans="1:4">
      <c r="A889" s="71" t="s">
        <v>752</v>
      </c>
      <c r="B889" s="7">
        <v>4500302</v>
      </c>
      <c r="C889" s="7" t="s">
        <v>949</v>
      </c>
      <c r="D889" s="8">
        <v>0</v>
      </c>
    </row>
    <row r="890" spans="1:4">
      <c r="A890" s="71" t="s">
        <v>752</v>
      </c>
      <c r="B890" s="7">
        <v>4500304</v>
      </c>
      <c r="C890" s="7" t="s">
        <v>950</v>
      </c>
      <c r="D890" s="8">
        <v>563446</v>
      </c>
    </row>
    <row r="891" spans="1:4">
      <c r="A891" s="71" t="s">
        <v>752</v>
      </c>
      <c r="B891" s="7">
        <v>4500305</v>
      </c>
      <c r="C891" s="7" t="s">
        <v>951</v>
      </c>
      <c r="D891" s="8">
        <v>0</v>
      </c>
    </row>
    <row r="892" spans="1:4">
      <c r="A892" s="71" t="s">
        <v>752</v>
      </c>
      <c r="B892" s="7">
        <v>4500306</v>
      </c>
      <c r="C892" s="7" t="s">
        <v>952</v>
      </c>
      <c r="D892" s="8">
        <v>25179</v>
      </c>
    </row>
    <row r="893" spans="1:4">
      <c r="A893" s="71" t="s">
        <v>752</v>
      </c>
      <c r="B893" s="7">
        <v>4500308</v>
      </c>
      <c r="C893" s="7" t="s">
        <v>953</v>
      </c>
      <c r="D893" s="8">
        <v>10771</v>
      </c>
    </row>
    <row r="894" spans="1:4">
      <c r="A894" s="71" t="s">
        <v>752</v>
      </c>
      <c r="B894" s="7">
        <v>4500309</v>
      </c>
      <c r="C894" s="7" t="s">
        <v>954</v>
      </c>
      <c r="D894" s="8">
        <v>0</v>
      </c>
    </row>
    <row r="895" spans="1:4">
      <c r="A895" s="71" t="s">
        <v>752</v>
      </c>
      <c r="B895" s="7">
        <v>4500310</v>
      </c>
      <c r="C895" s="7" t="s">
        <v>955</v>
      </c>
      <c r="D895" s="8">
        <v>0</v>
      </c>
    </row>
    <row r="896" spans="1:4" ht="25.5">
      <c r="A896" s="71" t="s">
        <v>752</v>
      </c>
      <c r="B896" s="7">
        <v>4500311</v>
      </c>
      <c r="C896" s="7" t="s">
        <v>956</v>
      </c>
      <c r="D896" s="8">
        <v>0</v>
      </c>
    </row>
    <row r="897" spans="1:4">
      <c r="A897" s="71" t="s">
        <v>752</v>
      </c>
      <c r="B897" s="7">
        <v>4500312</v>
      </c>
      <c r="C897" s="7" t="s">
        <v>957</v>
      </c>
      <c r="D897" s="8">
        <v>0</v>
      </c>
    </row>
    <row r="898" spans="1:4">
      <c r="A898" s="71" t="s">
        <v>752</v>
      </c>
      <c r="B898" s="7">
        <v>4500313</v>
      </c>
      <c r="C898" s="7" t="s">
        <v>958</v>
      </c>
      <c r="D898" s="8">
        <v>0</v>
      </c>
    </row>
    <row r="899" spans="1:4">
      <c r="A899" s="71" t="s">
        <v>752</v>
      </c>
      <c r="B899" s="7">
        <v>4500314</v>
      </c>
      <c r="C899" s="7" t="s">
        <v>959</v>
      </c>
      <c r="D899" s="8">
        <v>127353</v>
      </c>
    </row>
    <row r="900" spans="1:4">
      <c r="A900" s="71" t="s">
        <v>752</v>
      </c>
      <c r="B900" s="7">
        <v>4500315</v>
      </c>
      <c r="C900" s="7" t="s">
        <v>960</v>
      </c>
      <c r="D900" s="8">
        <v>516627</v>
      </c>
    </row>
    <row r="901" spans="1:4">
      <c r="A901" s="71" t="s">
        <v>752</v>
      </c>
      <c r="B901" s="7">
        <v>4500316</v>
      </c>
      <c r="C901" s="7" t="s">
        <v>961</v>
      </c>
      <c r="D901" s="8">
        <v>298827</v>
      </c>
    </row>
    <row r="902" spans="1:4" ht="25.5">
      <c r="A902" s="71" t="s">
        <v>752</v>
      </c>
      <c r="B902" s="7">
        <v>4500317</v>
      </c>
      <c r="C902" s="7" t="s">
        <v>962</v>
      </c>
      <c r="D902" s="8">
        <v>0</v>
      </c>
    </row>
    <row r="903" spans="1:4">
      <c r="A903" s="71" t="s">
        <v>752</v>
      </c>
      <c r="B903" s="7">
        <v>4500318</v>
      </c>
      <c r="C903" s="7" t="s">
        <v>263</v>
      </c>
      <c r="D903" s="8">
        <v>158010</v>
      </c>
    </row>
    <row r="904" spans="1:4">
      <c r="A904" s="71" t="s">
        <v>752</v>
      </c>
      <c r="B904" s="7">
        <v>4500319</v>
      </c>
      <c r="C904" s="7" t="s">
        <v>1070</v>
      </c>
      <c r="D904" s="8">
        <v>3326062</v>
      </c>
    </row>
    <row r="905" spans="1:4">
      <c r="A905" s="71" t="s">
        <v>752</v>
      </c>
      <c r="B905" s="7">
        <v>4500320</v>
      </c>
      <c r="C905" s="7" t="s">
        <v>208</v>
      </c>
      <c r="D905" s="8">
        <v>0</v>
      </c>
    </row>
    <row r="906" spans="1:4">
      <c r="A906" s="71" t="s">
        <v>752</v>
      </c>
      <c r="B906" s="7">
        <v>4500289</v>
      </c>
      <c r="C906" s="7" t="s">
        <v>1318</v>
      </c>
      <c r="D906" s="8">
        <v>0</v>
      </c>
    </row>
    <row r="907" spans="1:4">
      <c r="A907" s="71" t="s">
        <v>752</v>
      </c>
      <c r="B907" s="7">
        <v>4500290</v>
      </c>
      <c r="C907" s="7" t="s">
        <v>1317</v>
      </c>
      <c r="D907" s="8">
        <v>0</v>
      </c>
    </row>
    <row r="908" spans="1:4">
      <c r="A908" s="4">
        <v>6</v>
      </c>
      <c r="B908" s="5" t="s">
        <v>963</v>
      </c>
      <c r="C908" s="4" t="s">
        <v>964</v>
      </c>
      <c r="D908" s="6">
        <f>SUM(D909:D912)</f>
        <v>9085839</v>
      </c>
    </row>
    <row r="909" spans="1:4">
      <c r="A909" s="71" t="s">
        <v>752</v>
      </c>
      <c r="B909" s="7">
        <v>4500401</v>
      </c>
      <c r="C909" s="7" t="s">
        <v>965</v>
      </c>
      <c r="D909" s="8">
        <v>9081562</v>
      </c>
    </row>
    <row r="910" spans="1:4">
      <c r="A910" s="71" t="s">
        <v>752</v>
      </c>
      <c r="B910" s="7">
        <v>4500402</v>
      </c>
      <c r="C910" s="7" t="s">
        <v>966</v>
      </c>
      <c r="D910" s="8">
        <v>4277</v>
      </c>
    </row>
    <row r="911" spans="1:4">
      <c r="A911" s="71" t="s">
        <v>752</v>
      </c>
      <c r="B911" s="7">
        <v>4500403</v>
      </c>
      <c r="C911" s="7" t="s">
        <v>967</v>
      </c>
      <c r="D911" s="8">
        <v>0</v>
      </c>
    </row>
    <row r="912" spans="1:4" ht="25.5">
      <c r="A912" s="71" t="s">
        <v>752</v>
      </c>
      <c r="B912" s="7">
        <v>4500404</v>
      </c>
      <c r="C912" s="7" t="s">
        <v>1274</v>
      </c>
      <c r="D912" s="8">
        <v>0</v>
      </c>
    </row>
    <row r="913" spans="1:4" ht="25.5">
      <c r="A913" s="4">
        <v>7</v>
      </c>
      <c r="B913" s="5" t="s">
        <v>968</v>
      </c>
      <c r="C913" s="4" t="s">
        <v>969</v>
      </c>
      <c r="D913" s="6">
        <f>D914+D916+D930</f>
        <v>2281873</v>
      </c>
    </row>
    <row r="914" spans="1:4" ht="25.5">
      <c r="A914" s="4" t="s">
        <v>751</v>
      </c>
      <c r="B914" s="5" t="s">
        <v>970</v>
      </c>
      <c r="C914" s="5" t="s">
        <v>971</v>
      </c>
      <c r="D914" s="6">
        <f>D915</f>
        <v>55238</v>
      </c>
    </row>
    <row r="915" spans="1:4">
      <c r="A915" s="71" t="s">
        <v>752</v>
      </c>
      <c r="B915" s="7">
        <v>4600203</v>
      </c>
      <c r="C915" s="7" t="s">
        <v>972</v>
      </c>
      <c r="D915" s="8">
        <v>55238</v>
      </c>
    </row>
    <row r="916" spans="1:4">
      <c r="A916" s="71" t="s">
        <v>752</v>
      </c>
      <c r="B916" s="5" t="s">
        <v>973</v>
      </c>
      <c r="C916" s="5" t="s">
        <v>974</v>
      </c>
      <c r="D916" s="6">
        <f>SUM(D917:D929)</f>
        <v>2121774</v>
      </c>
    </row>
    <row r="917" spans="1:4">
      <c r="A917" s="71" t="s">
        <v>752</v>
      </c>
      <c r="B917" s="7">
        <v>4500232</v>
      </c>
      <c r="C917" s="7" t="s">
        <v>975</v>
      </c>
      <c r="D917" s="8">
        <v>824164</v>
      </c>
    </row>
    <row r="918" spans="1:4">
      <c r="A918" s="71" t="s">
        <v>752</v>
      </c>
      <c r="B918" s="7">
        <v>4600201</v>
      </c>
      <c r="C918" s="7" t="s">
        <v>976</v>
      </c>
      <c r="D918" s="8">
        <v>8730</v>
      </c>
    </row>
    <row r="919" spans="1:4">
      <c r="A919" s="71" t="s">
        <v>752</v>
      </c>
      <c r="B919" s="7">
        <v>4600202</v>
      </c>
      <c r="C919" s="7" t="s">
        <v>977</v>
      </c>
      <c r="D919" s="8">
        <v>315000</v>
      </c>
    </row>
    <row r="920" spans="1:4">
      <c r="A920" s="71" t="s">
        <v>752</v>
      </c>
      <c r="B920" s="7">
        <v>4600204</v>
      </c>
      <c r="C920" s="7" t="s">
        <v>978</v>
      </c>
      <c r="D920" s="8">
        <v>0</v>
      </c>
    </row>
    <row r="921" spans="1:4">
      <c r="A921" s="71" t="s">
        <v>752</v>
      </c>
      <c r="B921" s="7">
        <v>4600205</v>
      </c>
      <c r="C921" s="7" t="s">
        <v>979</v>
      </c>
      <c r="D921" s="8">
        <v>0</v>
      </c>
    </row>
    <row r="922" spans="1:4">
      <c r="A922" s="71" t="s">
        <v>752</v>
      </c>
      <c r="B922" s="7">
        <v>4600206</v>
      </c>
      <c r="C922" s="7" t="s">
        <v>980</v>
      </c>
      <c r="D922" s="8">
        <v>0</v>
      </c>
    </row>
    <row r="923" spans="1:4">
      <c r="A923" s="71" t="s">
        <v>752</v>
      </c>
      <c r="B923" s="7">
        <v>4600207</v>
      </c>
      <c r="C923" s="7" t="s">
        <v>981</v>
      </c>
      <c r="D923" s="8">
        <v>0</v>
      </c>
    </row>
    <row r="924" spans="1:4">
      <c r="A924" s="71" t="s">
        <v>752</v>
      </c>
      <c r="B924" s="7">
        <v>4500234</v>
      </c>
      <c r="C924" s="7" t="s">
        <v>982</v>
      </c>
      <c r="D924" s="8">
        <v>350343</v>
      </c>
    </row>
    <row r="925" spans="1:4">
      <c r="A925" s="71" t="s">
        <v>752</v>
      </c>
      <c r="B925" s="7">
        <v>4500235</v>
      </c>
      <c r="C925" s="7" t="s">
        <v>983</v>
      </c>
      <c r="D925" s="8">
        <v>0</v>
      </c>
    </row>
    <row r="926" spans="1:4">
      <c r="A926" s="71" t="s">
        <v>752</v>
      </c>
      <c r="B926" s="7">
        <v>4500236</v>
      </c>
      <c r="C926" s="7" t="s">
        <v>984</v>
      </c>
      <c r="D926" s="8">
        <v>0</v>
      </c>
    </row>
    <row r="927" spans="1:4">
      <c r="A927" s="71" t="s">
        <v>752</v>
      </c>
      <c r="B927" s="7">
        <v>4500303</v>
      </c>
      <c r="C927" s="7" t="s">
        <v>985</v>
      </c>
      <c r="D927" s="8">
        <v>46975</v>
      </c>
    </row>
    <row r="928" spans="1:4">
      <c r="A928" s="71" t="s">
        <v>752</v>
      </c>
      <c r="B928" s="7">
        <v>4500307</v>
      </c>
      <c r="C928" s="7" t="s">
        <v>986</v>
      </c>
      <c r="D928" s="8">
        <v>147069</v>
      </c>
    </row>
    <row r="929" spans="1:214">
      <c r="A929" s="71" t="s">
        <v>752</v>
      </c>
      <c r="B929" s="7">
        <v>4500233</v>
      </c>
      <c r="C929" s="7" t="s">
        <v>987</v>
      </c>
      <c r="D929" s="8">
        <v>429493</v>
      </c>
    </row>
    <row r="930" spans="1:214">
      <c r="A930" s="71" t="s">
        <v>752</v>
      </c>
      <c r="B930" s="5" t="s">
        <v>988</v>
      </c>
      <c r="C930" s="5" t="s">
        <v>989</v>
      </c>
      <c r="D930" s="6">
        <f>D931</f>
        <v>104861</v>
      </c>
    </row>
    <row r="931" spans="1:214">
      <c r="A931" s="71" t="s">
        <v>752</v>
      </c>
      <c r="B931" s="7">
        <v>4700201</v>
      </c>
      <c r="C931" s="7" t="s">
        <v>990</v>
      </c>
      <c r="D931" s="8">
        <v>104861</v>
      </c>
    </row>
    <row r="932" spans="1:214" ht="25.5">
      <c r="A932" s="4">
        <v>8</v>
      </c>
      <c r="B932" s="5" t="s">
        <v>991</v>
      </c>
      <c r="C932" s="4" t="s">
        <v>992</v>
      </c>
      <c r="D932" s="6">
        <f>D933</f>
        <v>248</v>
      </c>
    </row>
    <row r="933" spans="1:214" ht="25.5">
      <c r="A933" s="4" t="s">
        <v>751</v>
      </c>
      <c r="B933" s="5" t="s">
        <v>993</v>
      </c>
      <c r="C933" s="5" t="s">
        <v>994</v>
      </c>
      <c r="D933" s="6">
        <f>D934+D936+D938+D940</f>
        <v>248</v>
      </c>
    </row>
    <row r="934" spans="1:214">
      <c r="A934" s="71" t="s">
        <v>752</v>
      </c>
      <c r="B934" s="5" t="s">
        <v>995</v>
      </c>
      <c r="C934" s="5" t="s">
        <v>996</v>
      </c>
      <c r="D934" s="6">
        <f>D935</f>
        <v>1</v>
      </c>
    </row>
    <row r="935" spans="1:214">
      <c r="A935" s="71" t="s">
        <v>752</v>
      </c>
      <c r="B935" s="7">
        <v>4600101</v>
      </c>
      <c r="C935" s="7" t="s">
        <v>997</v>
      </c>
      <c r="D935" s="8">
        <v>1</v>
      </c>
    </row>
    <row r="936" spans="1:214">
      <c r="A936" s="71" t="s">
        <v>752</v>
      </c>
      <c r="B936" s="5" t="s">
        <v>998</v>
      </c>
      <c r="C936" s="5" t="s">
        <v>999</v>
      </c>
      <c r="D936" s="6">
        <f>D937</f>
        <v>0</v>
      </c>
    </row>
    <row r="937" spans="1:214">
      <c r="A937" s="71" t="s">
        <v>752</v>
      </c>
      <c r="B937" s="7">
        <v>4600102</v>
      </c>
      <c r="C937" s="7" t="s">
        <v>1000</v>
      </c>
      <c r="D937" s="8">
        <v>0</v>
      </c>
    </row>
    <row r="938" spans="1:214">
      <c r="A938" s="71" t="s">
        <v>752</v>
      </c>
      <c r="B938" s="5" t="s">
        <v>1001</v>
      </c>
      <c r="C938" s="5" t="s">
        <v>1002</v>
      </c>
      <c r="D938" s="6">
        <f>D939</f>
        <v>247</v>
      </c>
    </row>
    <row r="939" spans="1:214">
      <c r="A939" s="71" t="s">
        <v>752</v>
      </c>
      <c r="B939" s="7">
        <v>4600103</v>
      </c>
      <c r="C939" s="7" t="s">
        <v>1003</v>
      </c>
      <c r="D939" s="8">
        <v>247</v>
      </c>
    </row>
    <row r="940" spans="1:214">
      <c r="A940" s="71" t="s">
        <v>752</v>
      </c>
      <c r="B940" s="5" t="s">
        <v>1004</v>
      </c>
      <c r="C940" s="5" t="s">
        <v>1005</v>
      </c>
      <c r="D940" s="6"/>
    </row>
    <row r="941" spans="1:214">
      <c r="A941" s="4">
        <v>9</v>
      </c>
      <c r="B941" s="5" t="s">
        <v>1006</v>
      </c>
      <c r="C941" s="4" t="s">
        <v>1007</v>
      </c>
      <c r="D941" s="6">
        <f>SUM(D942:D948)</f>
        <v>4710042</v>
      </c>
    </row>
    <row r="942" spans="1:214">
      <c r="A942" s="71" t="s">
        <v>752</v>
      </c>
      <c r="B942" s="7">
        <v>4500277</v>
      </c>
      <c r="C942" s="7" t="s">
        <v>1008</v>
      </c>
      <c r="D942" s="8">
        <v>128890</v>
      </c>
    </row>
    <row r="943" spans="1:214">
      <c r="A943" s="71" t="s">
        <v>752</v>
      </c>
      <c r="B943" s="7">
        <v>4500278</v>
      </c>
      <c r="C943" s="7" t="s">
        <v>1009</v>
      </c>
      <c r="D943" s="8">
        <v>3025793</v>
      </c>
    </row>
    <row r="944" spans="1:214">
      <c r="A944" s="71" t="s">
        <v>752</v>
      </c>
      <c r="B944" s="7">
        <v>4500279</v>
      </c>
      <c r="C944" s="7" t="s">
        <v>1010</v>
      </c>
      <c r="D944" s="8">
        <v>350402</v>
      </c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  <c r="AQ944" s="10"/>
      <c r="AR944" s="10"/>
      <c r="AS944" s="10"/>
      <c r="AT944" s="10"/>
      <c r="AU944" s="10"/>
      <c r="AV944" s="10"/>
      <c r="AW944" s="10"/>
      <c r="AX944" s="10"/>
      <c r="AY944" s="10"/>
      <c r="AZ944" s="10"/>
      <c r="BA944" s="10"/>
      <c r="BB944" s="10"/>
      <c r="BC944" s="10"/>
      <c r="BD944" s="10"/>
      <c r="BE944" s="10"/>
      <c r="BF944" s="10"/>
      <c r="BG944" s="10"/>
      <c r="BH944" s="10"/>
      <c r="BI944" s="10"/>
      <c r="BJ944" s="10"/>
      <c r="BK944" s="10"/>
      <c r="BL944" s="10"/>
      <c r="BM944" s="10"/>
      <c r="BN944" s="10"/>
      <c r="BO944" s="10"/>
      <c r="BP944" s="10"/>
      <c r="BQ944" s="10"/>
      <c r="BR944" s="10"/>
      <c r="BS944" s="10"/>
      <c r="BT944" s="10"/>
      <c r="BU944" s="10"/>
      <c r="BV944" s="10"/>
      <c r="BW944" s="10"/>
      <c r="BX944" s="10"/>
      <c r="BY944" s="10"/>
      <c r="BZ944" s="10"/>
      <c r="CA944" s="10"/>
      <c r="CB944" s="10"/>
      <c r="CC944" s="10"/>
      <c r="CD944" s="10"/>
      <c r="CE944" s="10"/>
      <c r="CF944" s="10"/>
      <c r="CG944" s="10"/>
      <c r="CH944" s="10"/>
      <c r="CI944" s="10"/>
      <c r="CJ944" s="10"/>
      <c r="CK944" s="10"/>
      <c r="CL944" s="10"/>
      <c r="CM944" s="10"/>
      <c r="CN944" s="10"/>
      <c r="CO944" s="10"/>
      <c r="CP944" s="10"/>
      <c r="CQ944" s="10"/>
      <c r="CR944" s="10"/>
      <c r="CS944" s="10"/>
      <c r="CT944" s="10"/>
      <c r="CU944" s="10"/>
      <c r="CV944" s="10"/>
      <c r="CW944" s="10"/>
      <c r="CX944" s="10"/>
      <c r="CY944" s="10"/>
      <c r="CZ944" s="10"/>
      <c r="DA944" s="10"/>
      <c r="DB944" s="10"/>
      <c r="DC944" s="10"/>
      <c r="DD944" s="10"/>
      <c r="DE944" s="10"/>
      <c r="DF944" s="10"/>
      <c r="DG944" s="10"/>
      <c r="DH944" s="10"/>
      <c r="DI944" s="10"/>
      <c r="DJ944" s="10"/>
      <c r="DK944" s="10"/>
      <c r="DL944" s="10"/>
      <c r="DM944" s="10"/>
      <c r="DN944" s="10"/>
      <c r="DO944" s="10"/>
      <c r="DP944" s="10"/>
      <c r="DQ944" s="10"/>
      <c r="DR944" s="10"/>
      <c r="DS944" s="10"/>
      <c r="DT944" s="10"/>
      <c r="DU944" s="10"/>
      <c r="DV944" s="10"/>
      <c r="DW944" s="10"/>
      <c r="DX944" s="10"/>
      <c r="DY944" s="10"/>
      <c r="DZ944" s="10"/>
      <c r="EA944" s="10"/>
      <c r="EB944" s="10"/>
      <c r="EC944" s="10"/>
      <c r="ED944" s="10"/>
      <c r="EE944" s="10"/>
      <c r="EF944" s="10"/>
      <c r="EG944" s="10"/>
      <c r="EH944" s="10"/>
      <c r="EI944" s="10"/>
      <c r="EJ944" s="10"/>
      <c r="EK944" s="10"/>
      <c r="EL944" s="10"/>
      <c r="EM944" s="10"/>
      <c r="EN944" s="10"/>
      <c r="EO944" s="10"/>
      <c r="EP944" s="10"/>
      <c r="EQ944" s="10"/>
      <c r="ER944" s="10"/>
      <c r="ES944" s="10"/>
      <c r="ET944" s="10"/>
      <c r="EU944" s="10"/>
      <c r="EV944" s="10"/>
      <c r="EW944" s="10"/>
      <c r="EX944" s="10"/>
      <c r="EY944" s="10"/>
      <c r="EZ944" s="10"/>
      <c r="FA944" s="10"/>
      <c r="FB944" s="10"/>
      <c r="FC944" s="10"/>
      <c r="FD944" s="10"/>
      <c r="FE944" s="10"/>
      <c r="FF944" s="10"/>
      <c r="FG944" s="10"/>
      <c r="FH944" s="10"/>
      <c r="FI944" s="10"/>
      <c r="FJ944" s="10"/>
      <c r="FK944" s="10"/>
      <c r="FL944" s="10"/>
      <c r="FM944" s="10"/>
      <c r="FN944" s="10"/>
      <c r="FO944" s="10"/>
      <c r="FP944" s="10"/>
      <c r="FQ944" s="10"/>
      <c r="FR944" s="10"/>
      <c r="FS944" s="10"/>
      <c r="FT944" s="10"/>
      <c r="FU944" s="10"/>
      <c r="FV944" s="10"/>
      <c r="FW944" s="10"/>
      <c r="FX944" s="10"/>
      <c r="FY944" s="10"/>
      <c r="FZ944" s="10"/>
      <c r="GA944" s="10"/>
      <c r="GB944" s="10"/>
      <c r="GC944" s="10"/>
      <c r="GD944" s="10"/>
      <c r="GE944" s="10"/>
      <c r="GF944" s="10"/>
      <c r="GG944" s="10"/>
      <c r="GH944" s="10"/>
      <c r="GI944" s="10"/>
      <c r="GJ944" s="10"/>
      <c r="GK944" s="10"/>
      <c r="GL944" s="10"/>
      <c r="GM944" s="10"/>
      <c r="GN944" s="10"/>
      <c r="GO944" s="10"/>
      <c r="GP944" s="10"/>
      <c r="GQ944" s="10"/>
      <c r="GR944" s="10"/>
      <c r="GS944" s="10"/>
      <c r="GT944" s="10"/>
      <c r="GU944" s="10"/>
      <c r="GV944" s="10"/>
      <c r="GW944" s="10"/>
      <c r="GX944" s="10"/>
      <c r="GY944" s="10"/>
      <c r="GZ944" s="10"/>
      <c r="HA944" s="10"/>
      <c r="HB944" s="10"/>
      <c r="HC944" s="10"/>
      <c r="HD944" s="10"/>
      <c r="HE944" s="10"/>
      <c r="HF944" s="10"/>
    </row>
    <row r="945" spans="1:214" ht="25.5">
      <c r="A945" s="71" t="s">
        <v>752</v>
      </c>
      <c r="B945" s="7">
        <v>4500280</v>
      </c>
      <c r="C945" s="7" t="s">
        <v>1011</v>
      </c>
      <c r="D945" s="8">
        <v>274420</v>
      </c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  <c r="AT945" s="10"/>
      <c r="AU945" s="10"/>
      <c r="AV945" s="10"/>
      <c r="AW945" s="10"/>
      <c r="AX945" s="10"/>
      <c r="AY945" s="10"/>
      <c r="AZ945" s="10"/>
      <c r="BA945" s="10"/>
      <c r="BB945" s="10"/>
      <c r="BC945" s="10"/>
      <c r="BD945" s="10"/>
      <c r="BE945" s="10"/>
      <c r="BF945" s="10"/>
      <c r="BG945" s="10"/>
      <c r="BH945" s="10"/>
      <c r="BI945" s="10"/>
      <c r="BJ945" s="10"/>
      <c r="BK945" s="10"/>
      <c r="BL945" s="10"/>
      <c r="BM945" s="10"/>
      <c r="BN945" s="10"/>
      <c r="BO945" s="10"/>
      <c r="BP945" s="10"/>
      <c r="BQ945" s="10"/>
      <c r="BR945" s="10"/>
      <c r="BS945" s="10"/>
      <c r="BT945" s="10"/>
      <c r="BU945" s="10"/>
      <c r="BV945" s="10"/>
      <c r="BW945" s="10"/>
      <c r="BX945" s="10"/>
      <c r="BY945" s="10"/>
      <c r="BZ945" s="10"/>
      <c r="CA945" s="10"/>
      <c r="CB945" s="10"/>
      <c r="CC945" s="10"/>
      <c r="CD945" s="10"/>
      <c r="CE945" s="10"/>
      <c r="CF945" s="10"/>
      <c r="CG945" s="10"/>
      <c r="CH945" s="10"/>
      <c r="CI945" s="10"/>
      <c r="CJ945" s="10"/>
      <c r="CK945" s="10"/>
      <c r="CL945" s="10"/>
      <c r="CM945" s="10"/>
      <c r="CN945" s="10"/>
      <c r="CO945" s="10"/>
      <c r="CP945" s="10"/>
      <c r="CQ945" s="10"/>
      <c r="CR945" s="10"/>
      <c r="CS945" s="10"/>
      <c r="CT945" s="10"/>
      <c r="CU945" s="10"/>
      <c r="CV945" s="10"/>
      <c r="CW945" s="10"/>
      <c r="CX945" s="10"/>
      <c r="CY945" s="10"/>
      <c r="CZ945" s="10"/>
      <c r="DA945" s="10"/>
      <c r="DB945" s="10"/>
      <c r="DC945" s="10"/>
      <c r="DD945" s="10"/>
      <c r="DE945" s="10"/>
      <c r="DF945" s="10"/>
      <c r="DG945" s="10"/>
      <c r="DH945" s="10"/>
      <c r="DI945" s="10"/>
      <c r="DJ945" s="10"/>
      <c r="DK945" s="10"/>
      <c r="DL945" s="10"/>
      <c r="DM945" s="10"/>
      <c r="DN945" s="10"/>
      <c r="DO945" s="10"/>
      <c r="DP945" s="10"/>
      <c r="DQ945" s="10"/>
      <c r="DR945" s="10"/>
      <c r="DS945" s="10"/>
      <c r="DT945" s="10"/>
      <c r="DU945" s="10"/>
      <c r="DV945" s="10"/>
      <c r="DW945" s="10"/>
      <c r="DX945" s="10"/>
      <c r="DY945" s="10"/>
      <c r="DZ945" s="10"/>
      <c r="EA945" s="10"/>
      <c r="EB945" s="10"/>
      <c r="EC945" s="10"/>
      <c r="ED945" s="10"/>
      <c r="EE945" s="10"/>
      <c r="EF945" s="10"/>
      <c r="EG945" s="10"/>
      <c r="EH945" s="10"/>
      <c r="EI945" s="10"/>
      <c r="EJ945" s="10"/>
      <c r="EK945" s="10"/>
      <c r="EL945" s="10"/>
      <c r="EM945" s="10"/>
      <c r="EN945" s="10"/>
      <c r="EO945" s="10"/>
      <c r="EP945" s="10"/>
      <c r="EQ945" s="10"/>
      <c r="ER945" s="10"/>
      <c r="ES945" s="10"/>
      <c r="ET945" s="10"/>
      <c r="EU945" s="10"/>
      <c r="EV945" s="10"/>
      <c r="EW945" s="10"/>
      <c r="EX945" s="10"/>
      <c r="EY945" s="10"/>
      <c r="EZ945" s="10"/>
      <c r="FA945" s="10"/>
      <c r="FB945" s="10"/>
      <c r="FC945" s="10"/>
      <c r="FD945" s="10"/>
      <c r="FE945" s="10"/>
      <c r="FF945" s="10"/>
      <c r="FG945" s="10"/>
      <c r="FH945" s="10"/>
      <c r="FI945" s="10"/>
      <c r="FJ945" s="10"/>
      <c r="FK945" s="10"/>
      <c r="FL945" s="10"/>
      <c r="FM945" s="10"/>
      <c r="FN945" s="10"/>
      <c r="FO945" s="10"/>
      <c r="FP945" s="10"/>
      <c r="FQ945" s="10"/>
      <c r="FR945" s="10"/>
      <c r="FS945" s="10"/>
      <c r="FT945" s="10"/>
      <c r="FU945" s="10"/>
      <c r="FV945" s="10"/>
      <c r="FW945" s="10"/>
      <c r="FX945" s="10"/>
      <c r="FY945" s="10"/>
      <c r="FZ945" s="10"/>
      <c r="GA945" s="10"/>
      <c r="GB945" s="10"/>
      <c r="GC945" s="10"/>
      <c r="GD945" s="10"/>
      <c r="GE945" s="10"/>
      <c r="GF945" s="10"/>
      <c r="GG945" s="10"/>
      <c r="GH945" s="10"/>
      <c r="GI945" s="10"/>
      <c r="GJ945" s="10"/>
      <c r="GK945" s="10"/>
      <c r="GL945" s="10"/>
      <c r="GM945" s="10"/>
      <c r="GN945" s="10"/>
      <c r="GO945" s="10"/>
      <c r="GP945" s="10"/>
      <c r="GQ945" s="10"/>
      <c r="GR945" s="10"/>
      <c r="GS945" s="10"/>
      <c r="GT945" s="10"/>
      <c r="GU945" s="10"/>
      <c r="GV945" s="10"/>
      <c r="GW945" s="10"/>
      <c r="GX945" s="10"/>
      <c r="GY945" s="10"/>
      <c r="GZ945" s="10"/>
      <c r="HA945" s="10"/>
      <c r="HB945" s="10"/>
      <c r="HC945" s="10"/>
      <c r="HD945" s="10"/>
      <c r="HE945" s="10"/>
      <c r="HF945" s="10"/>
    </row>
    <row r="946" spans="1:214">
      <c r="A946" s="71" t="s">
        <v>752</v>
      </c>
      <c r="B946" s="7">
        <v>4500281</v>
      </c>
      <c r="C946" s="7" t="s">
        <v>1012</v>
      </c>
      <c r="D946" s="8">
        <v>930537</v>
      </c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  <c r="AT946" s="10"/>
      <c r="AU946" s="10"/>
      <c r="AV946" s="10"/>
      <c r="AW946" s="10"/>
      <c r="AX946" s="10"/>
      <c r="AY946" s="10"/>
      <c r="AZ946" s="10"/>
      <c r="BA946" s="10"/>
      <c r="BB946" s="10"/>
      <c r="BC946" s="10"/>
      <c r="BD946" s="10"/>
      <c r="BE946" s="10"/>
      <c r="BF946" s="10"/>
      <c r="BG946" s="10"/>
      <c r="BH946" s="10"/>
      <c r="BI946" s="10"/>
      <c r="BJ946" s="10"/>
      <c r="BK946" s="10"/>
      <c r="BL946" s="10"/>
      <c r="BM946" s="10"/>
      <c r="BN946" s="10"/>
      <c r="BO946" s="10"/>
      <c r="BP946" s="10"/>
      <c r="BQ946" s="10"/>
      <c r="BR946" s="10"/>
      <c r="BS946" s="10"/>
      <c r="BT946" s="10"/>
      <c r="BU946" s="10"/>
      <c r="BV946" s="10"/>
      <c r="BW946" s="10"/>
      <c r="BX946" s="10"/>
      <c r="BY946" s="10"/>
      <c r="BZ946" s="10"/>
      <c r="CA946" s="10"/>
      <c r="CB946" s="10"/>
      <c r="CC946" s="10"/>
      <c r="CD946" s="10"/>
      <c r="CE946" s="10"/>
      <c r="CF946" s="10"/>
      <c r="CG946" s="10"/>
      <c r="CH946" s="10"/>
      <c r="CI946" s="10"/>
      <c r="CJ946" s="10"/>
      <c r="CK946" s="10"/>
      <c r="CL946" s="10"/>
      <c r="CM946" s="10"/>
      <c r="CN946" s="10"/>
      <c r="CO946" s="10"/>
      <c r="CP946" s="10"/>
      <c r="CQ946" s="10"/>
      <c r="CR946" s="10"/>
      <c r="CS946" s="10"/>
      <c r="CT946" s="10"/>
      <c r="CU946" s="10"/>
      <c r="CV946" s="10"/>
      <c r="CW946" s="10"/>
      <c r="CX946" s="10"/>
      <c r="CY946" s="10"/>
      <c r="CZ946" s="10"/>
      <c r="DA946" s="10"/>
      <c r="DB946" s="10"/>
      <c r="DC946" s="10"/>
      <c r="DD946" s="10"/>
      <c r="DE946" s="10"/>
      <c r="DF946" s="10"/>
      <c r="DG946" s="10"/>
      <c r="DH946" s="10"/>
      <c r="DI946" s="10"/>
      <c r="DJ946" s="10"/>
      <c r="DK946" s="10"/>
      <c r="DL946" s="10"/>
      <c r="DM946" s="10"/>
      <c r="DN946" s="10"/>
      <c r="DO946" s="10"/>
      <c r="DP946" s="10"/>
      <c r="DQ946" s="10"/>
      <c r="DR946" s="10"/>
      <c r="DS946" s="10"/>
      <c r="DT946" s="10"/>
      <c r="DU946" s="10"/>
      <c r="DV946" s="10"/>
      <c r="DW946" s="10"/>
      <c r="DX946" s="10"/>
      <c r="DY946" s="10"/>
      <c r="DZ946" s="10"/>
      <c r="EA946" s="10"/>
      <c r="EB946" s="10"/>
      <c r="EC946" s="10"/>
      <c r="ED946" s="10"/>
      <c r="EE946" s="10"/>
      <c r="EF946" s="10"/>
      <c r="EG946" s="10"/>
      <c r="EH946" s="10"/>
      <c r="EI946" s="10"/>
      <c r="EJ946" s="10"/>
      <c r="EK946" s="10"/>
      <c r="EL946" s="10"/>
      <c r="EM946" s="10"/>
      <c r="EN946" s="10"/>
      <c r="EO946" s="10"/>
      <c r="EP946" s="10"/>
      <c r="EQ946" s="10"/>
      <c r="ER946" s="10"/>
      <c r="ES946" s="10"/>
      <c r="ET946" s="10"/>
      <c r="EU946" s="10"/>
      <c r="EV946" s="10"/>
      <c r="EW946" s="10"/>
      <c r="EX946" s="10"/>
      <c r="EY946" s="10"/>
      <c r="EZ946" s="10"/>
      <c r="FA946" s="10"/>
      <c r="FB946" s="10"/>
      <c r="FC946" s="10"/>
      <c r="FD946" s="10"/>
      <c r="FE946" s="10"/>
      <c r="FF946" s="10"/>
      <c r="FG946" s="10"/>
      <c r="FH946" s="10"/>
      <c r="FI946" s="10"/>
      <c r="FJ946" s="10"/>
      <c r="FK946" s="10"/>
      <c r="FL946" s="10"/>
      <c r="FM946" s="10"/>
      <c r="FN946" s="10"/>
      <c r="FO946" s="10"/>
      <c r="FP946" s="10"/>
      <c r="FQ946" s="10"/>
      <c r="FR946" s="10"/>
      <c r="FS946" s="10"/>
      <c r="FT946" s="10"/>
      <c r="FU946" s="10"/>
      <c r="FV946" s="10"/>
      <c r="FW946" s="10"/>
      <c r="FX946" s="10"/>
      <c r="FY946" s="10"/>
      <c r="FZ946" s="10"/>
      <c r="GA946" s="10"/>
      <c r="GB946" s="10"/>
      <c r="GC946" s="10"/>
      <c r="GD946" s="10"/>
      <c r="GE946" s="10"/>
      <c r="GF946" s="10"/>
      <c r="GG946" s="10"/>
      <c r="GH946" s="10"/>
      <c r="GI946" s="10"/>
      <c r="GJ946" s="10"/>
      <c r="GK946" s="10"/>
      <c r="GL946" s="10"/>
      <c r="GM946" s="10"/>
      <c r="GN946" s="10"/>
      <c r="GO946" s="10"/>
      <c r="GP946" s="10"/>
      <c r="GQ946" s="10"/>
      <c r="GR946" s="10"/>
      <c r="GS946" s="10"/>
      <c r="GT946" s="10"/>
      <c r="GU946" s="10"/>
      <c r="GV946" s="10"/>
      <c r="GW946" s="10"/>
      <c r="GX946" s="10"/>
      <c r="GY946" s="10"/>
      <c r="GZ946" s="10"/>
      <c r="HA946" s="10"/>
      <c r="HB946" s="10"/>
      <c r="HC946" s="10"/>
      <c r="HD946" s="10"/>
      <c r="HE946" s="10"/>
      <c r="HF946" s="10"/>
    </row>
    <row r="947" spans="1:214">
      <c r="A947" s="71" t="s">
        <v>752</v>
      </c>
      <c r="B947" s="7">
        <v>4500282</v>
      </c>
      <c r="C947" s="7" t="s">
        <v>1013</v>
      </c>
      <c r="D947" s="8">
        <v>0</v>
      </c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  <c r="AT947" s="10"/>
      <c r="AU947" s="10"/>
      <c r="AV947" s="10"/>
      <c r="AW947" s="10"/>
      <c r="AX947" s="10"/>
      <c r="AY947" s="10"/>
      <c r="AZ947" s="10"/>
      <c r="BA947" s="10"/>
      <c r="BB947" s="10"/>
      <c r="BC947" s="10"/>
      <c r="BD947" s="10"/>
      <c r="BE947" s="10"/>
      <c r="BF947" s="10"/>
      <c r="BG947" s="10"/>
      <c r="BH947" s="10"/>
      <c r="BI947" s="10"/>
      <c r="BJ947" s="10"/>
      <c r="BK947" s="10"/>
      <c r="BL947" s="10"/>
      <c r="BM947" s="10"/>
      <c r="BN947" s="10"/>
      <c r="BO947" s="10"/>
      <c r="BP947" s="10"/>
      <c r="BQ947" s="10"/>
      <c r="BR947" s="10"/>
      <c r="BS947" s="10"/>
      <c r="BT947" s="10"/>
      <c r="BU947" s="10"/>
      <c r="BV947" s="10"/>
      <c r="BW947" s="10"/>
      <c r="BX947" s="10"/>
      <c r="BY947" s="10"/>
      <c r="BZ947" s="10"/>
      <c r="CA947" s="10"/>
      <c r="CB947" s="10"/>
      <c r="CC947" s="10"/>
      <c r="CD947" s="10"/>
      <c r="CE947" s="10"/>
      <c r="CF947" s="10"/>
      <c r="CG947" s="10"/>
      <c r="CH947" s="10"/>
      <c r="CI947" s="10"/>
      <c r="CJ947" s="10"/>
      <c r="CK947" s="10"/>
      <c r="CL947" s="10"/>
      <c r="CM947" s="10"/>
      <c r="CN947" s="10"/>
      <c r="CO947" s="10"/>
      <c r="CP947" s="10"/>
      <c r="CQ947" s="10"/>
      <c r="CR947" s="10"/>
      <c r="CS947" s="10"/>
      <c r="CT947" s="10"/>
      <c r="CU947" s="10"/>
      <c r="CV947" s="10"/>
      <c r="CW947" s="10"/>
      <c r="CX947" s="10"/>
      <c r="CY947" s="10"/>
      <c r="CZ947" s="10"/>
      <c r="DA947" s="10"/>
      <c r="DB947" s="10"/>
      <c r="DC947" s="10"/>
      <c r="DD947" s="10"/>
      <c r="DE947" s="10"/>
      <c r="DF947" s="10"/>
      <c r="DG947" s="10"/>
      <c r="DH947" s="10"/>
      <c r="DI947" s="10"/>
      <c r="DJ947" s="10"/>
      <c r="DK947" s="10"/>
      <c r="DL947" s="10"/>
      <c r="DM947" s="10"/>
      <c r="DN947" s="10"/>
      <c r="DO947" s="10"/>
      <c r="DP947" s="10"/>
      <c r="DQ947" s="10"/>
      <c r="DR947" s="10"/>
      <c r="DS947" s="10"/>
      <c r="DT947" s="10"/>
      <c r="DU947" s="10"/>
      <c r="DV947" s="10"/>
      <c r="DW947" s="10"/>
      <c r="DX947" s="10"/>
      <c r="DY947" s="10"/>
      <c r="DZ947" s="10"/>
      <c r="EA947" s="10"/>
      <c r="EB947" s="10"/>
      <c r="EC947" s="10"/>
      <c r="ED947" s="10"/>
      <c r="EE947" s="10"/>
      <c r="EF947" s="10"/>
      <c r="EG947" s="10"/>
      <c r="EH947" s="10"/>
      <c r="EI947" s="10"/>
      <c r="EJ947" s="10"/>
      <c r="EK947" s="10"/>
      <c r="EL947" s="10"/>
      <c r="EM947" s="10"/>
      <c r="EN947" s="10"/>
      <c r="EO947" s="10"/>
      <c r="EP947" s="10"/>
      <c r="EQ947" s="10"/>
      <c r="ER947" s="10"/>
      <c r="ES947" s="10"/>
      <c r="ET947" s="10"/>
      <c r="EU947" s="10"/>
      <c r="EV947" s="10"/>
      <c r="EW947" s="10"/>
      <c r="EX947" s="10"/>
      <c r="EY947" s="10"/>
      <c r="EZ947" s="10"/>
      <c r="FA947" s="10"/>
      <c r="FB947" s="10"/>
      <c r="FC947" s="10"/>
      <c r="FD947" s="10"/>
      <c r="FE947" s="10"/>
      <c r="FF947" s="10"/>
      <c r="FG947" s="10"/>
      <c r="FH947" s="10"/>
      <c r="FI947" s="10"/>
      <c r="FJ947" s="10"/>
      <c r="FK947" s="10"/>
      <c r="FL947" s="10"/>
      <c r="FM947" s="10"/>
      <c r="FN947" s="10"/>
      <c r="FO947" s="10"/>
      <c r="FP947" s="10"/>
      <c r="FQ947" s="10"/>
      <c r="FR947" s="10"/>
      <c r="FS947" s="10"/>
      <c r="FT947" s="10"/>
      <c r="FU947" s="10"/>
      <c r="FV947" s="10"/>
      <c r="FW947" s="10"/>
      <c r="FX947" s="10"/>
      <c r="FY947" s="10"/>
      <c r="FZ947" s="10"/>
      <c r="GA947" s="10"/>
      <c r="GB947" s="10"/>
      <c r="GC947" s="10"/>
      <c r="GD947" s="10"/>
      <c r="GE947" s="10"/>
      <c r="GF947" s="10"/>
      <c r="GG947" s="10"/>
      <c r="GH947" s="10"/>
      <c r="GI947" s="10"/>
      <c r="GJ947" s="10"/>
      <c r="GK947" s="10"/>
      <c r="GL947" s="10"/>
      <c r="GM947" s="10"/>
      <c r="GN947" s="10"/>
      <c r="GO947" s="10"/>
      <c r="GP947" s="10"/>
      <c r="GQ947" s="10"/>
      <c r="GR947" s="10"/>
      <c r="GS947" s="10"/>
      <c r="GT947" s="10"/>
      <c r="GU947" s="10"/>
      <c r="GV947" s="10"/>
      <c r="GW947" s="10"/>
      <c r="GX947" s="10"/>
      <c r="GY947" s="10"/>
      <c r="GZ947" s="10"/>
      <c r="HA947" s="10"/>
      <c r="HB947" s="10"/>
      <c r="HC947" s="10"/>
      <c r="HD947" s="10"/>
      <c r="HE947" s="10"/>
      <c r="HF947" s="10"/>
    </row>
    <row r="948" spans="1:214" ht="25.5">
      <c r="A948" s="71" t="s">
        <v>752</v>
      </c>
      <c r="B948" s="7">
        <v>4500283</v>
      </c>
      <c r="C948" s="7" t="s">
        <v>162</v>
      </c>
      <c r="D948" s="8">
        <v>0</v>
      </c>
      <c r="E948" s="12"/>
      <c r="F948" s="11"/>
      <c r="G948" s="12"/>
      <c r="H948" s="12"/>
      <c r="I948" s="12"/>
      <c r="J948" s="11"/>
      <c r="K948" s="12"/>
      <c r="L948" s="12"/>
      <c r="M948" s="11"/>
      <c r="N948" s="12"/>
      <c r="O948" s="12"/>
      <c r="P948" s="11"/>
      <c r="Q948" s="12"/>
      <c r="R948" s="12"/>
      <c r="S948" s="11"/>
      <c r="T948" s="12"/>
      <c r="U948" s="12"/>
      <c r="V948" s="11"/>
      <c r="W948" s="12"/>
      <c r="X948" s="12"/>
      <c r="Y948" s="11"/>
      <c r="Z948" s="12"/>
      <c r="AA948" s="12"/>
      <c r="AB948" s="11"/>
      <c r="AC948" s="12"/>
      <c r="AD948" s="12"/>
      <c r="AE948" s="11"/>
      <c r="AF948" s="12"/>
      <c r="AG948" s="12"/>
      <c r="AH948" s="11"/>
      <c r="AI948" s="12"/>
      <c r="AJ948" s="12"/>
      <c r="AK948" s="11"/>
      <c r="AL948" s="12"/>
      <c r="AM948" s="12"/>
      <c r="AN948" s="11"/>
      <c r="AO948" s="12"/>
      <c r="AP948" s="12"/>
      <c r="AQ948" s="11"/>
      <c r="AR948" s="12"/>
      <c r="AS948" s="12"/>
      <c r="AT948" s="11"/>
      <c r="AU948" s="12"/>
      <c r="AV948" s="12"/>
      <c r="AW948" s="11"/>
      <c r="AX948" s="12"/>
      <c r="AY948" s="12"/>
      <c r="AZ948" s="11"/>
      <c r="BA948" s="12"/>
      <c r="BB948" s="12"/>
      <c r="BC948" s="11"/>
      <c r="BD948" s="12"/>
      <c r="BE948" s="12"/>
      <c r="BF948" s="11"/>
      <c r="BG948" s="12"/>
      <c r="BH948" s="12"/>
      <c r="BI948" s="11"/>
      <c r="BJ948" s="12"/>
      <c r="BK948" s="12"/>
      <c r="BL948" s="11"/>
      <c r="BM948" s="12"/>
      <c r="BN948" s="12"/>
      <c r="BO948" s="11"/>
      <c r="BP948" s="12"/>
      <c r="BQ948" s="12"/>
      <c r="BR948" s="11"/>
      <c r="BS948" s="12"/>
      <c r="BT948" s="12"/>
      <c r="BU948" s="11"/>
      <c r="BV948" s="12"/>
      <c r="BW948" s="12"/>
      <c r="BX948" s="11"/>
      <c r="BY948" s="12"/>
      <c r="BZ948" s="12"/>
      <c r="CA948" s="11"/>
      <c r="CB948" s="12"/>
      <c r="CC948" s="12"/>
      <c r="CD948" s="11"/>
      <c r="CE948" s="12"/>
      <c r="CF948" s="12"/>
      <c r="CG948" s="11"/>
      <c r="CH948" s="12"/>
      <c r="CI948" s="12"/>
      <c r="CJ948" s="11"/>
      <c r="CK948" s="12"/>
      <c r="CL948" s="12"/>
      <c r="CM948" s="11"/>
      <c r="CN948" s="12"/>
      <c r="CO948" s="12"/>
      <c r="CP948" s="11"/>
      <c r="CQ948" s="12"/>
      <c r="CR948" s="12"/>
      <c r="CS948" s="11"/>
      <c r="CT948" s="12"/>
      <c r="CU948" s="12"/>
      <c r="CV948" s="11"/>
      <c r="CW948" s="12"/>
      <c r="CX948" s="12"/>
      <c r="CY948" s="11"/>
      <c r="CZ948" s="12"/>
      <c r="DA948" s="12"/>
      <c r="DB948" s="11"/>
      <c r="DC948" s="12"/>
      <c r="DD948" s="12"/>
      <c r="DE948" s="11"/>
      <c r="DF948" s="12"/>
      <c r="DG948" s="12"/>
      <c r="DH948" s="11"/>
      <c r="DI948" s="12"/>
      <c r="DJ948" s="12"/>
      <c r="DK948" s="11"/>
      <c r="DL948" s="12"/>
      <c r="DM948" s="12"/>
      <c r="DN948" s="11"/>
      <c r="DO948" s="12"/>
      <c r="DP948" s="12"/>
      <c r="DQ948" s="11"/>
      <c r="DR948" s="12"/>
      <c r="DS948" s="12"/>
      <c r="DT948" s="11"/>
      <c r="DU948" s="12"/>
      <c r="DV948" s="12"/>
      <c r="DW948" s="11"/>
      <c r="DX948" s="12"/>
      <c r="DY948" s="12"/>
      <c r="DZ948" s="11"/>
      <c r="EA948" s="12"/>
      <c r="EB948" s="12"/>
      <c r="EC948" s="11"/>
      <c r="ED948" s="12"/>
      <c r="EE948" s="12"/>
      <c r="EF948" s="11"/>
      <c r="EG948" s="12"/>
      <c r="EH948" s="12"/>
      <c r="EI948" s="11"/>
      <c r="EJ948" s="12"/>
      <c r="EK948" s="12"/>
      <c r="EL948" s="11"/>
      <c r="EM948" s="12"/>
      <c r="EN948" s="12"/>
      <c r="EO948" s="11"/>
      <c r="EP948" s="12"/>
      <c r="EQ948" s="12"/>
      <c r="ER948" s="11"/>
      <c r="ES948" s="12"/>
      <c r="ET948" s="12"/>
      <c r="EU948" s="11"/>
      <c r="EV948" s="12"/>
      <c r="EW948" s="12"/>
      <c r="EX948" s="11"/>
      <c r="EY948" s="12"/>
      <c r="EZ948" s="12"/>
      <c r="FA948" s="11"/>
      <c r="FB948" s="12"/>
      <c r="FC948" s="12"/>
      <c r="FD948" s="11"/>
      <c r="FE948" s="12"/>
      <c r="FF948" s="12"/>
      <c r="FG948" s="11"/>
      <c r="FH948" s="12"/>
      <c r="FI948" s="12"/>
      <c r="FJ948" s="11"/>
      <c r="FK948" s="12"/>
      <c r="FL948" s="12"/>
      <c r="FM948" s="11"/>
      <c r="FN948" s="12"/>
      <c r="FO948" s="12"/>
      <c r="FP948" s="11"/>
      <c r="FQ948" s="12"/>
      <c r="FR948" s="12"/>
      <c r="FS948" s="11"/>
      <c r="FT948" s="12"/>
      <c r="FU948" s="12"/>
      <c r="FV948" s="11"/>
      <c r="FW948" s="12"/>
      <c r="FX948" s="12"/>
      <c r="FY948" s="11"/>
      <c r="FZ948" s="12"/>
      <c r="GA948" s="12"/>
      <c r="GB948" s="11"/>
      <c r="GC948" s="12"/>
      <c r="GD948" s="12"/>
      <c r="GE948" s="11"/>
      <c r="GF948" s="12"/>
      <c r="GG948" s="12"/>
      <c r="GH948" s="11"/>
      <c r="GI948" s="12"/>
      <c r="GJ948" s="12"/>
      <c r="GK948" s="11"/>
      <c r="GL948" s="12"/>
      <c r="GM948" s="12"/>
      <c r="GN948" s="11"/>
      <c r="GO948" s="12"/>
      <c r="GP948" s="12"/>
      <c r="GQ948" s="11"/>
      <c r="GR948" s="12"/>
      <c r="GS948" s="12"/>
      <c r="GT948" s="11"/>
      <c r="GU948" s="12"/>
      <c r="GV948" s="12"/>
      <c r="GW948" s="11"/>
      <c r="GX948" s="12"/>
      <c r="GY948" s="12"/>
      <c r="GZ948" s="11"/>
      <c r="HA948" s="12"/>
      <c r="HB948" s="12"/>
      <c r="HC948" s="11"/>
      <c r="HD948" s="12"/>
      <c r="HE948" s="12"/>
      <c r="HF948" s="11"/>
    </row>
    <row r="949" spans="1:214" ht="51">
      <c r="A949" s="4">
        <v>10</v>
      </c>
      <c r="B949" s="5" t="s">
        <v>163</v>
      </c>
      <c r="C949" s="4" t="s">
        <v>164</v>
      </c>
      <c r="D949" s="6">
        <f>SUM(D819,D837,D849,D878,D884,D887,D908,D913,D932,D941)</f>
        <v>30132578</v>
      </c>
      <c r="E949" s="12"/>
      <c r="F949" s="11"/>
      <c r="G949" s="12"/>
      <c r="H949" s="12"/>
      <c r="I949" s="12"/>
      <c r="J949" s="11"/>
      <c r="K949" s="12"/>
      <c r="L949" s="12"/>
      <c r="M949" s="11"/>
      <c r="N949" s="12"/>
      <c r="O949" s="12"/>
      <c r="P949" s="11"/>
      <c r="Q949" s="12"/>
      <c r="R949" s="12"/>
      <c r="S949" s="11"/>
      <c r="T949" s="12"/>
      <c r="U949" s="12"/>
      <c r="V949" s="11"/>
      <c r="W949" s="12"/>
      <c r="X949" s="12"/>
      <c r="Y949" s="11"/>
      <c r="Z949" s="12"/>
      <c r="AA949" s="12"/>
      <c r="AB949" s="11"/>
      <c r="AC949" s="12"/>
      <c r="AD949" s="12"/>
      <c r="AE949" s="11"/>
      <c r="AF949" s="12"/>
      <c r="AG949" s="12"/>
      <c r="AH949" s="11"/>
      <c r="AI949" s="12"/>
      <c r="AJ949" s="12"/>
      <c r="AK949" s="11"/>
      <c r="AL949" s="12"/>
      <c r="AM949" s="12"/>
      <c r="AN949" s="11"/>
      <c r="AO949" s="12"/>
      <c r="AP949" s="12"/>
      <c r="AQ949" s="11"/>
      <c r="AR949" s="12"/>
      <c r="AS949" s="12"/>
      <c r="AT949" s="11"/>
      <c r="AU949" s="12"/>
      <c r="AV949" s="12"/>
      <c r="AW949" s="11"/>
      <c r="AX949" s="12"/>
      <c r="AY949" s="12"/>
      <c r="AZ949" s="11"/>
      <c r="BA949" s="12"/>
      <c r="BB949" s="12"/>
      <c r="BC949" s="11"/>
      <c r="BD949" s="12"/>
      <c r="BE949" s="12"/>
      <c r="BF949" s="11"/>
      <c r="BG949" s="12"/>
      <c r="BH949" s="12"/>
      <c r="BI949" s="11"/>
      <c r="BJ949" s="12"/>
      <c r="BK949" s="12"/>
      <c r="BL949" s="11"/>
      <c r="BM949" s="12"/>
      <c r="BN949" s="12"/>
      <c r="BO949" s="11"/>
      <c r="BP949" s="12"/>
      <c r="BQ949" s="12"/>
      <c r="BR949" s="11"/>
      <c r="BS949" s="12"/>
      <c r="BT949" s="12"/>
      <c r="BU949" s="11"/>
      <c r="BV949" s="12"/>
      <c r="BW949" s="12"/>
      <c r="BX949" s="11"/>
      <c r="BY949" s="12"/>
      <c r="BZ949" s="12"/>
      <c r="CA949" s="11"/>
      <c r="CB949" s="12"/>
      <c r="CC949" s="12"/>
      <c r="CD949" s="11"/>
      <c r="CE949" s="12"/>
      <c r="CF949" s="12"/>
      <c r="CG949" s="11"/>
      <c r="CH949" s="12"/>
      <c r="CI949" s="12"/>
      <c r="CJ949" s="11"/>
      <c r="CK949" s="12"/>
      <c r="CL949" s="12"/>
      <c r="CM949" s="11"/>
      <c r="CN949" s="12"/>
      <c r="CO949" s="12"/>
      <c r="CP949" s="11"/>
      <c r="CQ949" s="12"/>
      <c r="CR949" s="12"/>
      <c r="CS949" s="11"/>
      <c r="CT949" s="12"/>
      <c r="CU949" s="12"/>
      <c r="CV949" s="11"/>
      <c r="CW949" s="12"/>
      <c r="CX949" s="12"/>
      <c r="CY949" s="11"/>
      <c r="CZ949" s="12"/>
      <c r="DA949" s="12"/>
      <c r="DB949" s="11"/>
      <c r="DC949" s="12"/>
      <c r="DD949" s="12"/>
      <c r="DE949" s="11"/>
      <c r="DF949" s="12"/>
      <c r="DG949" s="12"/>
      <c r="DH949" s="11"/>
      <c r="DI949" s="12"/>
      <c r="DJ949" s="12"/>
      <c r="DK949" s="11"/>
      <c r="DL949" s="12"/>
      <c r="DM949" s="12"/>
      <c r="DN949" s="11"/>
      <c r="DO949" s="12"/>
      <c r="DP949" s="12"/>
      <c r="DQ949" s="11"/>
      <c r="DR949" s="12"/>
      <c r="DS949" s="12"/>
      <c r="DT949" s="11"/>
      <c r="DU949" s="12"/>
      <c r="DV949" s="12"/>
      <c r="DW949" s="11"/>
      <c r="DX949" s="12"/>
      <c r="DY949" s="12"/>
      <c r="DZ949" s="11"/>
      <c r="EA949" s="12"/>
      <c r="EB949" s="12"/>
      <c r="EC949" s="11"/>
      <c r="ED949" s="12"/>
      <c r="EE949" s="12"/>
      <c r="EF949" s="11"/>
      <c r="EG949" s="12"/>
      <c r="EH949" s="12"/>
      <c r="EI949" s="11"/>
      <c r="EJ949" s="12"/>
      <c r="EK949" s="12"/>
      <c r="EL949" s="11"/>
      <c r="EM949" s="12"/>
      <c r="EN949" s="12"/>
      <c r="EO949" s="11"/>
      <c r="EP949" s="12"/>
      <c r="EQ949" s="12"/>
      <c r="ER949" s="11"/>
      <c r="ES949" s="12"/>
      <c r="ET949" s="12"/>
      <c r="EU949" s="11"/>
      <c r="EV949" s="12"/>
      <c r="EW949" s="12"/>
      <c r="EX949" s="11"/>
      <c r="EY949" s="12"/>
      <c r="EZ949" s="12"/>
      <c r="FA949" s="11"/>
      <c r="FB949" s="12"/>
      <c r="FC949" s="12"/>
      <c r="FD949" s="11"/>
      <c r="FE949" s="12"/>
      <c r="FF949" s="12"/>
      <c r="FG949" s="11"/>
      <c r="FH949" s="12"/>
      <c r="FI949" s="12"/>
      <c r="FJ949" s="11"/>
      <c r="FK949" s="12"/>
      <c r="FL949" s="12"/>
      <c r="FM949" s="11"/>
      <c r="FN949" s="12"/>
      <c r="FO949" s="12"/>
      <c r="FP949" s="11"/>
      <c r="FQ949" s="12"/>
      <c r="FR949" s="12"/>
      <c r="FS949" s="11"/>
      <c r="FT949" s="12"/>
      <c r="FU949" s="12"/>
      <c r="FV949" s="11"/>
      <c r="FW949" s="12"/>
      <c r="FX949" s="12"/>
      <c r="FY949" s="11"/>
      <c r="FZ949" s="12"/>
      <c r="GA949" s="12"/>
      <c r="GB949" s="11"/>
      <c r="GC949" s="12"/>
      <c r="GD949" s="12"/>
      <c r="GE949" s="11"/>
      <c r="GF949" s="12"/>
      <c r="GG949" s="12"/>
      <c r="GH949" s="11"/>
      <c r="GI949" s="12"/>
      <c r="GJ949" s="12"/>
      <c r="GK949" s="11"/>
      <c r="GL949" s="12"/>
      <c r="GM949" s="12"/>
      <c r="GN949" s="11"/>
      <c r="GO949" s="12"/>
      <c r="GP949" s="12"/>
      <c r="GQ949" s="11"/>
      <c r="GR949" s="12"/>
      <c r="GS949" s="12"/>
      <c r="GT949" s="11"/>
      <c r="GU949" s="12"/>
      <c r="GV949" s="12"/>
      <c r="GW949" s="11"/>
      <c r="GX949" s="12"/>
      <c r="GY949" s="12"/>
      <c r="GZ949" s="11"/>
      <c r="HA949" s="12"/>
      <c r="HB949" s="12"/>
      <c r="HC949" s="11"/>
      <c r="HD949" s="12"/>
      <c r="HE949" s="12"/>
      <c r="HF949" s="11"/>
    </row>
    <row r="950" spans="1:214" ht="25.5">
      <c r="A950" s="4" t="s">
        <v>756</v>
      </c>
      <c r="B950" s="5" t="s">
        <v>165</v>
      </c>
      <c r="C950" s="4" t="s">
        <v>166</v>
      </c>
      <c r="D950" s="6">
        <f>SUM(D778,D949)</f>
        <v>772874841</v>
      </c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  <c r="AQ950" s="10"/>
      <c r="AR950" s="10"/>
      <c r="AS950" s="10"/>
      <c r="AT950" s="10"/>
      <c r="AU950" s="10"/>
      <c r="AV950" s="10"/>
      <c r="AW950" s="10"/>
      <c r="AX950" s="10"/>
      <c r="AY950" s="10"/>
      <c r="AZ950" s="10"/>
      <c r="BA950" s="10"/>
      <c r="BB950" s="10"/>
      <c r="BC950" s="10"/>
      <c r="BD950" s="10"/>
      <c r="BE950" s="10"/>
      <c r="BF950" s="10"/>
      <c r="BG950" s="10"/>
      <c r="BH950" s="10"/>
      <c r="BI950" s="10"/>
      <c r="BJ950" s="10"/>
      <c r="BK950" s="10"/>
      <c r="BL950" s="10"/>
      <c r="BM950" s="10"/>
      <c r="BN950" s="10"/>
      <c r="BO950" s="10"/>
      <c r="BP950" s="10"/>
      <c r="BQ950" s="10"/>
      <c r="BR950" s="10"/>
      <c r="BS950" s="10"/>
      <c r="BT950" s="10"/>
      <c r="BU950" s="10"/>
      <c r="BV950" s="10"/>
      <c r="BW950" s="10"/>
      <c r="BX950" s="10"/>
      <c r="BY950" s="10"/>
      <c r="BZ950" s="10"/>
      <c r="CA950" s="10"/>
      <c r="CB950" s="10"/>
      <c r="CC950" s="10"/>
      <c r="CD950" s="10"/>
      <c r="CE950" s="10"/>
      <c r="CF950" s="10"/>
      <c r="CG950" s="10"/>
      <c r="CH950" s="10"/>
      <c r="CI950" s="10"/>
      <c r="CJ950" s="10"/>
      <c r="CK950" s="10"/>
      <c r="CL950" s="10"/>
      <c r="CM950" s="10"/>
      <c r="CN950" s="10"/>
      <c r="CO950" s="10"/>
      <c r="CP950" s="10"/>
      <c r="CQ950" s="10"/>
      <c r="CR950" s="10"/>
      <c r="CS950" s="10"/>
      <c r="CT950" s="10"/>
      <c r="CU950" s="10"/>
      <c r="CV950" s="10"/>
      <c r="CW950" s="10"/>
      <c r="CX950" s="10"/>
      <c r="CY950" s="10"/>
      <c r="CZ950" s="10"/>
      <c r="DA950" s="10"/>
      <c r="DB950" s="10"/>
      <c r="DC950" s="10"/>
      <c r="DD950" s="10"/>
      <c r="DE950" s="10"/>
      <c r="DF950" s="10"/>
      <c r="DG950" s="10"/>
      <c r="DH950" s="10"/>
      <c r="DI950" s="10"/>
      <c r="DJ950" s="10"/>
      <c r="DK950" s="10"/>
      <c r="DL950" s="10"/>
      <c r="DM950" s="10"/>
      <c r="DN950" s="10"/>
      <c r="DO950" s="10"/>
      <c r="DP950" s="10"/>
      <c r="DQ950" s="10"/>
      <c r="DR950" s="10"/>
      <c r="DS950" s="10"/>
      <c r="DT950" s="10"/>
      <c r="DU950" s="10"/>
      <c r="DV950" s="10"/>
      <c r="DW950" s="10"/>
      <c r="DX950" s="10"/>
      <c r="DY950" s="10"/>
      <c r="DZ950" s="10"/>
      <c r="EA950" s="10"/>
      <c r="EB950" s="10"/>
      <c r="EC950" s="10"/>
      <c r="ED950" s="10"/>
      <c r="EE950" s="10"/>
      <c r="EF950" s="10"/>
      <c r="EG950" s="10"/>
      <c r="EH950" s="10"/>
      <c r="EI950" s="10"/>
      <c r="EJ950" s="10"/>
      <c r="EK950" s="10"/>
      <c r="EL950" s="10"/>
      <c r="EM950" s="10"/>
      <c r="EN950" s="10"/>
      <c r="EO950" s="10"/>
      <c r="EP950" s="10"/>
      <c r="EQ950" s="10"/>
      <c r="ER950" s="10"/>
      <c r="ES950" s="10"/>
      <c r="ET950" s="10"/>
      <c r="EU950" s="10"/>
      <c r="EV950" s="10"/>
      <c r="EW950" s="10"/>
      <c r="EX950" s="10"/>
      <c r="EY950" s="10"/>
      <c r="EZ950" s="10"/>
      <c r="FA950" s="10"/>
      <c r="FB950" s="10"/>
      <c r="FC950" s="10"/>
      <c r="FD950" s="10"/>
      <c r="FE950" s="10"/>
      <c r="FF950" s="10"/>
      <c r="FG950" s="10"/>
      <c r="FH950" s="10"/>
      <c r="FI950" s="10"/>
      <c r="FJ950" s="10"/>
      <c r="FK950" s="10"/>
      <c r="FL950" s="10"/>
      <c r="FM950" s="10"/>
      <c r="FN950" s="10"/>
      <c r="FO950" s="10"/>
      <c r="FP950" s="10"/>
      <c r="FQ950" s="10"/>
      <c r="FR950" s="10"/>
      <c r="FS950" s="10"/>
      <c r="FT950" s="10"/>
      <c r="FU950" s="10"/>
      <c r="FV950" s="10"/>
      <c r="FW950" s="10"/>
      <c r="FX950" s="10"/>
      <c r="FY950" s="10"/>
      <c r="FZ950" s="10"/>
      <c r="GA950" s="10"/>
      <c r="GB950" s="10"/>
      <c r="GC950" s="10"/>
      <c r="GD950" s="10"/>
      <c r="GE950" s="10"/>
      <c r="GF950" s="10"/>
      <c r="GG950" s="10"/>
      <c r="GH950" s="10"/>
      <c r="GI950" s="10"/>
      <c r="GJ950" s="10"/>
      <c r="GK950" s="10"/>
      <c r="GL950" s="10"/>
      <c r="GM950" s="10"/>
      <c r="GN950" s="10"/>
      <c r="GO950" s="10"/>
      <c r="GP950" s="10"/>
      <c r="GQ950" s="10"/>
      <c r="GR950" s="10"/>
      <c r="GS950" s="10"/>
      <c r="GT950" s="10"/>
      <c r="GU950" s="10"/>
      <c r="GV950" s="10"/>
      <c r="GW950" s="10"/>
      <c r="GX950" s="10"/>
      <c r="GY950" s="10"/>
      <c r="GZ950" s="10"/>
      <c r="HA950" s="10"/>
      <c r="HB950" s="10"/>
      <c r="HC950" s="10"/>
      <c r="HD950" s="10"/>
      <c r="HE950" s="10"/>
      <c r="HF950" s="10"/>
    </row>
    <row r="951" spans="1:214">
      <c r="A951" s="4">
        <v>11</v>
      </c>
      <c r="B951" s="5" t="s">
        <v>167</v>
      </c>
      <c r="C951" s="4" t="s">
        <v>168</v>
      </c>
      <c r="D951" s="6">
        <f>D952+D953</f>
        <v>0</v>
      </c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  <c r="AV951" s="10"/>
      <c r="AW951" s="10"/>
      <c r="AX951" s="10"/>
      <c r="AY951" s="10"/>
      <c r="AZ951" s="10"/>
      <c r="BA951" s="10"/>
      <c r="BB951" s="10"/>
      <c r="BC951" s="10"/>
      <c r="BD951" s="10"/>
      <c r="BE951" s="10"/>
      <c r="BF951" s="10"/>
      <c r="BG951" s="10"/>
      <c r="BH951" s="10"/>
      <c r="BI951" s="10"/>
      <c r="BJ951" s="10"/>
      <c r="BK951" s="10"/>
      <c r="BL951" s="10"/>
      <c r="BM951" s="10"/>
      <c r="BN951" s="10"/>
      <c r="BO951" s="10"/>
      <c r="BP951" s="10"/>
      <c r="BQ951" s="10"/>
      <c r="BR951" s="10"/>
      <c r="BS951" s="10"/>
      <c r="BT951" s="10"/>
      <c r="BU951" s="10"/>
      <c r="BV951" s="10"/>
      <c r="BW951" s="10"/>
      <c r="BX951" s="10"/>
      <c r="BY951" s="10"/>
      <c r="BZ951" s="10"/>
      <c r="CA951" s="10"/>
      <c r="CB951" s="10"/>
      <c r="CC951" s="10"/>
      <c r="CD951" s="10"/>
      <c r="CE951" s="10"/>
      <c r="CF951" s="10"/>
      <c r="CG951" s="10"/>
      <c r="CH951" s="10"/>
      <c r="CI951" s="10"/>
      <c r="CJ951" s="10"/>
      <c r="CK951" s="10"/>
      <c r="CL951" s="10"/>
      <c r="CM951" s="10"/>
      <c r="CN951" s="10"/>
      <c r="CO951" s="10"/>
      <c r="CP951" s="10"/>
      <c r="CQ951" s="10"/>
      <c r="CR951" s="10"/>
      <c r="CS951" s="10"/>
      <c r="CT951" s="10"/>
      <c r="CU951" s="10"/>
      <c r="CV951" s="10"/>
      <c r="CW951" s="10"/>
      <c r="CX951" s="10"/>
      <c r="CY951" s="10"/>
      <c r="CZ951" s="10"/>
      <c r="DA951" s="10"/>
      <c r="DB951" s="10"/>
      <c r="DC951" s="10"/>
      <c r="DD951" s="10"/>
      <c r="DE951" s="10"/>
      <c r="DF951" s="10"/>
      <c r="DG951" s="10"/>
      <c r="DH951" s="10"/>
      <c r="DI951" s="10"/>
      <c r="DJ951" s="10"/>
      <c r="DK951" s="10"/>
      <c r="DL951" s="10"/>
      <c r="DM951" s="10"/>
      <c r="DN951" s="10"/>
      <c r="DO951" s="10"/>
      <c r="DP951" s="10"/>
      <c r="DQ951" s="10"/>
      <c r="DR951" s="10"/>
      <c r="DS951" s="10"/>
      <c r="DT951" s="10"/>
      <c r="DU951" s="10"/>
      <c r="DV951" s="10"/>
      <c r="DW951" s="10"/>
      <c r="DX951" s="10"/>
      <c r="DY951" s="10"/>
      <c r="DZ951" s="10"/>
      <c r="EA951" s="10"/>
      <c r="EB951" s="10"/>
      <c r="EC951" s="10"/>
      <c r="ED951" s="10"/>
      <c r="EE951" s="10"/>
      <c r="EF951" s="10"/>
      <c r="EG951" s="10"/>
      <c r="EH951" s="10"/>
      <c r="EI951" s="10"/>
      <c r="EJ951" s="10"/>
      <c r="EK951" s="10"/>
      <c r="EL951" s="10"/>
      <c r="EM951" s="10"/>
      <c r="EN951" s="10"/>
      <c r="EO951" s="10"/>
      <c r="EP951" s="10"/>
      <c r="EQ951" s="10"/>
      <c r="ER951" s="10"/>
      <c r="ES951" s="10"/>
      <c r="ET951" s="10"/>
      <c r="EU951" s="10"/>
      <c r="EV951" s="10"/>
      <c r="EW951" s="10"/>
      <c r="EX951" s="10"/>
      <c r="EY951" s="10"/>
      <c r="EZ951" s="10"/>
      <c r="FA951" s="10"/>
      <c r="FB951" s="10"/>
      <c r="FC951" s="10"/>
      <c r="FD951" s="10"/>
      <c r="FE951" s="10"/>
      <c r="FF951" s="10"/>
      <c r="FG951" s="10"/>
      <c r="FH951" s="10"/>
      <c r="FI951" s="10"/>
      <c r="FJ951" s="10"/>
      <c r="FK951" s="10"/>
      <c r="FL951" s="10"/>
      <c r="FM951" s="10"/>
      <c r="FN951" s="10"/>
      <c r="FO951" s="10"/>
      <c r="FP951" s="10"/>
      <c r="FQ951" s="10"/>
      <c r="FR951" s="10"/>
      <c r="FS951" s="10"/>
      <c r="FT951" s="10"/>
      <c r="FU951" s="10"/>
      <c r="FV951" s="10"/>
      <c r="FW951" s="10"/>
      <c r="FX951" s="10"/>
      <c r="FY951" s="10"/>
      <c r="FZ951" s="10"/>
      <c r="GA951" s="10"/>
      <c r="GB951" s="10"/>
      <c r="GC951" s="10"/>
      <c r="GD951" s="10"/>
      <c r="GE951" s="10"/>
      <c r="GF951" s="10"/>
      <c r="GG951" s="10"/>
      <c r="GH951" s="10"/>
      <c r="GI951" s="10"/>
      <c r="GJ951" s="10"/>
      <c r="GK951" s="10"/>
      <c r="GL951" s="10"/>
      <c r="GM951" s="10"/>
      <c r="GN951" s="10"/>
      <c r="GO951" s="10"/>
      <c r="GP951" s="10"/>
      <c r="GQ951" s="10"/>
      <c r="GR951" s="10"/>
      <c r="GS951" s="10"/>
      <c r="GT951" s="10"/>
      <c r="GU951" s="10"/>
      <c r="GV951" s="10"/>
      <c r="GW951" s="10"/>
      <c r="GX951" s="10"/>
      <c r="GY951" s="10"/>
      <c r="GZ951" s="10"/>
      <c r="HA951" s="10"/>
      <c r="HB951" s="10"/>
      <c r="HC951" s="10"/>
      <c r="HD951" s="10"/>
      <c r="HE951" s="10"/>
      <c r="HF951" s="10"/>
    </row>
    <row r="952" spans="1:214" ht="25.5">
      <c r="A952" s="4" t="s">
        <v>751</v>
      </c>
      <c r="B952" s="5" t="s">
        <v>169</v>
      </c>
      <c r="C952" s="5" t="s">
        <v>170</v>
      </c>
      <c r="D952" s="6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  <c r="AQ952" s="10"/>
      <c r="AR952" s="10"/>
      <c r="AS952" s="10"/>
      <c r="AT952" s="10"/>
      <c r="AU952" s="10"/>
      <c r="AV952" s="10"/>
      <c r="AW952" s="10"/>
      <c r="AX952" s="10"/>
      <c r="AY952" s="10"/>
      <c r="AZ952" s="10"/>
      <c r="BA952" s="10"/>
      <c r="BB952" s="10"/>
      <c r="BC952" s="10"/>
      <c r="BD952" s="10"/>
      <c r="BE952" s="10"/>
      <c r="BF952" s="10"/>
      <c r="BG952" s="10"/>
      <c r="BH952" s="10"/>
      <c r="BI952" s="10"/>
      <c r="BJ952" s="10"/>
      <c r="BK952" s="10"/>
      <c r="BL952" s="10"/>
      <c r="BM952" s="10"/>
      <c r="BN952" s="10"/>
      <c r="BO952" s="10"/>
      <c r="BP952" s="10"/>
      <c r="BQ952" s="10"/>
      <c r="BR952" s="10"/>
      <c r="BS952" s="10"/>
      <c r="BT952" s="10"/>
      <c r="BU952" s="10"/>
      <c r="BV952" s="10"/>
      <c r="BW952" s="10"/>
      <c r="BX952" s="10"/>
      <c r="BY952" s="10"/>
      <c r="BZ952" s="10"/>
      <c r="CA952" s="10"/>
      <c r="CB952" s="10"/>
      <c r="CC952" s="10"/>
      <c r="CD952" s="10"/>
      <c r="CE952" s="10"/>
      <c r="CF952" s="10"/>
      <c r="CG952" s="10"/>
      <c r="CH952" s="10"/>
      <c r="CI952" s="10"/>
      <c r="CJ952" s="10"/>
      <c r="CK952" s="10"/>
      <c r="CL952" s="10"/>
      <c r="CM952" s="10"/>
      <c r="CN952" s="10"/>
      <c r="CO952" s="10"/>
      <c r="CP952" s="10"/>
      <c r="CQ952" s="10"/>
      <c r="CR952" s="10"/>
      <c r="CS952" s="10"/>
      <c r="CT952" s="10"/>
      <c r="CU952" s="10"/>
      <c r="CV952" s="10"/>
      <c r="CW952" s="10"/>
      <c r="CX952" s="10"/>
      <c r="CY952" s="10"/>
      <c r="CZ952" s="10"/>
      <c r="DA952" s="10"/>
      <c r="DB952" s="10"/>
      <c r="DC952" s="10"/>
      <c r="DD952" s="10"/>
      <c r="DE952" s="10"/>
      <c r="DF952" s="10"/>
      <c r="DG952" s="10"/>
      <c r="DH952" s="10"/>
      <c r="DI952" s="10"/>
      <c r="DJ952" s="10"/>
      <c r="DK952" s="10"/>
      <c r="DL952" s="10"/>
      <c r="DM952" s="10"/>
      <c r="DN952" s="10"/>
      <c r="DO952" s="10"/>
      <c r="DP952" s="10"/>
      <c r="DQ952" s="10"/>
      <c r="DR952" s="10"/>
      <c r="DS952" s="10"/>
      <c r="DT952" s="10"/>
      <c r="DU952" s="10"/>
      <c r="DV952" s="10"/>
      <c r="DW952" s="10"/>
      <c r="DX952" s="10"/>
      <c r="DY952" s="10"/>
      <c r="DZ952" s="10"/>
      <c r="EA952" s="10"/>
      <c r="EB952" s="10"/>
      <c r="EC952" s="10"/>
      <c r="ED952" s="10"/>
      <c r="EE952" s="10"/>
      <c r="EF952" s="10"/>
      <c r="EG952" s="10"/>
      <c r="EH952" s="10"/>
      <c r="EI952" s="10"/>
      <c r="EJ952" s="10"/>
      <c r="EK952" s="10"/>
      <c r="EL952" s="10"/>
      <c r="EM952" s="10"/>
      <c r="EN952" s="10"/>
      <c r="EO952" s="10"/>
      <c r="EP952" s="10"/>
      <c r="EQ952" s="10"/>
      <c r="ER952" s="10"/>
      <c r="ES952" s="10"/>
      <c r="ET952" s="10"/>
      <c r="EU952" s="10"/>
      <c r="EV952" s="10"/>
      <c r="EW952" s="10"/>
      <c r="EX952" s="10"/>
      <c r="EY952" s="10"/>
      <c r="EZ952" s="10"/>
      <c r="FA952" s="10"/>
      <c r="FB952" s="10"/>
      <c r="FC952" s="10"/>
      <c r="FD952" s="10"/>
      <c r="FE952" s="10"/>
      <c r="FF952" s="10"/>
      <c r="FG952" s="10"/>
      <c r="FH952" s="10"/>
      <c r="FI952" s="10"/>
      <c r="FJ952" s="10"/>
      <c r="FK952" s="10"/>
      <c r="FL952" s="10"/>
      <c r="FM952" s="10"/>
      <c r="FN952" s="10"/>
      <c r="FO952" s="10"/>
      <c r="FP952" s="10"/>
      <c r="FQ952" s="10"/>
      <c r="FR952" s="10"/>
      <c r="FS952" s="10"/>
      <c r="FT952" s="10"/>
      <c r="FU952" s="10"/>
      <c r="FV952" s="10"/>
      <c r="FW952" s="10"/>
      <c r="FX952" s="10"/>
      <c r="FY952" s="10"/>
      <c r="FZ952" s="10"/>
      <c r="GA952" s="10"/>
      <c r="GB952" s="10"/>
      <c r="GC952" s="10"/>
      <c r="GD952" s="10"/>
      <c r="GE952" s="10"/>
      <c r="GF952" s="10"/>
      <c r="GG952" s="10"/>
      <c r="GH952" s="10"/>
      <c r="GI952" s="10"/>
      <c r="GJ952" s="10"/>
      <c r="GK952" s="10"/>
      <c r="GL952" s="10"/>
      <c r="GM952" s="10"/>
      <c r="GN952" s="10"/>
      <c r="GO952" s="10"/>
      <c r="GP952" s="10"/>
      <c r="GQ952" s="10"/>
      <c r="GR952" s="10"/>
      <c r="GS952" s="10"/>
      <c r="GT952" s="10"/>
      <c r="GU952" s="10"/>
      <c r="GV952" s="10"/>
      <c r="GW952" s="10"/>
      <c r="GX952" s="10"/>
      <c r="GY952" s="10"/>
      <c r="GZ952" s="10"/>
      <c r="HA952" s="10"/>
      <c r="HB952" s="10"/>
      <c r="HC952" s="10"/>
      <c r="HD952" s="10"/>
      <c r="HE952" s="10"/>
      <c r="HF952" s="10"/>
    </row>
    <row r="953" spans="1:214">
      <c r="A953" s="71" t="s">
        <v>752</v>
      </c>
      <c r="B953" s="5" t="s">
        <v>171</v>
      </c>
      <c r="C953" s="5" t="s">
        <v>172</v>
      </c>
      <c r="D953" s="6">
        <f>D954</f>
        <v>0</v>
      </c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  <c r="AT953" s="10"/>
      <c r="AU953" s="10"/>
      <c r="AV953" s="10"/>
      <c r="AW953" s="10"/>
      <c r="AX953" s="10"/>
      <c r="AY953" s="10"/>
      <c r="AZ953" s="10"/>
      <c r="BA953" s="10"/>
      <c r="BB953" s="10"/>
      <c r="BC953" s="10"/>
      <c r="BD953" s="10"/>
      <c r="BE953" s="10"/>
      <c r="BF953" s="10"/>
      <c r="BG953" s="10"/>
      <c r="BH953" s="10"/>
      <c r="BI953" s="10"/>
      <c r="BJ953" s="10"/>
      <c r="BK953" s="10"/>
      <c r="BL953" s="10"/>
      <c r="BM953" s="10"/>
      <c r="BN953" s="10"/>
      <c r="BO953" s="10"/>
      <c r="BP953" s="10"/>
      <c r="BQ953" s="10"/>
      <c r="BR953" s="10"/>
      <c r="BS953" s="10"/>
      <c r="BT953" s="10"/>
      <c r="BU953" s="10"/>
      <c r="BV953" s="10"/>
      <c r="BW953" s="10"/>
      <c r="BX953" s="10"/>
      <c r="BY953" s="10"/>
      <c r="BZ953" s="10"/>
      <c r="CA953" s="10"/>
      <c r="CB953" s="10"/>
      <c r="CC953" s="10"/>
      <c r="CD953" s="10"/>
      <c r="CE953" s="10"/>
      <c r="CF953" s="10"/>
      <c r="CG953" s="10"/>
      <c r="CH953" s="10"/>
      <c r="CI953" s="10"/>
      <c r="CJ953" s="10"/>
      <c r="CK953" s="10"/>
      <c r="CL953" s="10"/>
      <c r="CM953" s="10"/>
      <c r="CN953" s="10"/>
      <c r="CO953" s="10"/>
      <c r="CP953" s="10"/>
      <c r="CQ953" s="10"/>
      <c r="CR953" s="10"/>
      <c r="CS953" s="10"/>
      <c r="CT953" s="10"/>
      <c r="CU953" s="10"/>
      <c r="CV953" s="10"/>
      <c r="CW953" s="10"/>
      <c r="CX953" s="10"/>
      <c r="CY953" s="10"/>
      <c r="CZ953" s="10"/>
      <c r="DA953" s="10"/>
      <c r="DB953" s="10"/>
      <c r="DC953" s="10"/>
      <c r="DD953" s="10"/>
      <c r="DE953" s="10"/>
      <c r="DF953" s="10"/>
      <c r="DG953" s="10"/>
      <c r="DH953" s="10"/>
      <c r="DI953" s="10"/>
      <c r="DJ953" s="10"/>
      <c r="DK953" s="10"/>
      <c r="DL953" s="10"/>
      <c r="DM953" s="10"/>
      <c r="DN953" s="10"/>
      <c r="DO953" s="10"/>
      <c r="DP953" s="10"/>
      <c r="DQ953" s="10"/>
      <c r="DR953" s="10"/>
      <c r="DS953" s="10"/>
      <c r="DT953" s="10"/>
      <c r="DU953" s="10"/>
      <c r="DV953" s="10"/>
      <c r="DW953" s="10"/>
      <c r="DX953" s="10"/>
      <c r="DY953" s="10"/>
      <c r="DZ953" s="10"/>
      <c r="EA953" s="10"/>
      <c r="EB953" s="10"/>
      <c r="EC953" s="10"/>
      <c r="ED953" s="10"/>
      <c r="EE953" s="10"/>
      <c r="EF953" s="10"/>
      <c r="EG953" s="10"/>
      <c r="EH953" s="10"/>
      <c r="EI953" s="10"/>
      <c r="EJ953" s="10"/>
      <c r="EK953" s="10"/>
      <c r="EL953" s="10"/>
      <c r="EM953" s="10"/>
      <c r="EN953" s="10"/>
      <c r="EO953" s="10"/>
      <c r="EP953" s="10"/>
      <c r="EQ953" s="10"/>
      <c r="ER953" s="10"/>
      <c r="ES953" s="10"/>
      <c r="ET953" s="10"/>
      <c r="EU953" s="10"/>
      <c r="EV953" s="10"/>
      <c r="EW953" s="10"/>
      <c r="EX953" s="10"/>
      <c r="EY953" s="10"/>
      <c r="EZ953" s="10"/>
      <c r="FA953" s="10"/>
      <c r="FB953" s="10"/>
      <c r="FC953" s="10"/>
      <c r="FD953" s="10"/>
      <c r="FE953" s="10"/>
      <c r="FF953" s="10"/>
      <c r="FG953" s="10"/>
      <c r="FH953" s="10"/>
      <c r="FI953" s="10"/>
      <c r="FJ953" s="10"/>
      <c r="FK953" s="10"/>
      <c r="FL953" s="10"/>
      <c r="FM953" s="10"/>
      <c r="FN953" s="10"/>
      <c r="FO953" s="10"/>
      <c r="FP953" s="10"/>
      <c r="FQ953" s="10"/>
      <c r="FR953" s="10"/>
      <c r="FS953" s="10"/>
      <c r="FT953" s="10"/>
      <c r="FU953" s="10"/>
      <c r="FV953" s="10"/>
      <c r="FW953" s="10"/>
      <c r="FX953" s="10"/>
      <c r="FY953" s="10"/>
      <c r="FZ953" s="10"/>
      <c r="GA953" s="10"/>
      <c r="GB953" s="10"/>
      <c r="GC953" s="10"/>
      <c r="GD953" s="10"/>
      <c r="GE953" s="10"/>
      <c r="GF953" s="10"/>
      <c r="GG953" s="10"/>
      <c r="GH953" s="10"/>
      <c r="GI953" s="10"/>
      <c r="GJ953" s="10"/>
      <c r="GK953" s="10"/>
      <c r="GL953" s="10"/>
      <c r="GM953" s="10"/>
      <c r="GN953" s="10"/>
      <c r="GO953" s="10"/>
      <c r="GP953" s="10"/>
      <c r="GQ953" s="10"/>
      <c r="GR953" s="10"/>
      <c r="GS953" s="10"/>
      <c r="GT953" s="10"/>
      <c r="GU953" s="10"/>
      <c r="GV953" s="10"/>
      <c r="GW953" s="10"/>
      <c r="GX953" s="10"/>
      <c r="GY953" s="10"/>
      <c r="GZ953" s="10"/>
      <c r="HA953" s="10"/>
      <c r="HB953" s="10"/>
      <c r="HC953" s="10"/>
      <c r="HD953" s="10"/>
      <c r="HE953" s="10"/>
      <c r="HF953" s="10"/>
    </row>
    <row r="954" spans="1:214">
      <c r="A954" s="71" t="s">
        <v>752</v>
      </c>
      <c r="B954" s="7">
        <v>4700101</v>
      </c>
      <c r="C954" s="7" t="s">
        <v>173</v>
      </c>
      <c r="D954" s="8">
        <v>0</v>
      </c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  <c r="AQ954" s="10"/>
      <c r="AR954" s="10"/>
      <c r="AS954" s="10"/>
      <c r="AT954" s="10"/>
      <c r="AU954" s="10"/>
      <c r="AV954" s="10"/>
      <c r="AW954" s="10"/>
      <c r="AX954" s="10"/>
      <c r="AY954" s="10"/>
      <c r="AZ954" s="10"/>
      <c r="BA954" s="10"/>
      <c r="BB954" s="10"/>
      <c r="BC954" s="10"/>
      <c r="BD954" s="10"/>
      <c r="BE954" s="10"/>
      <c r="BF954" s="10"/>
      <c r="BG954" s="10"/>
      <c r="BH954" s="10"/>
      <c r="BI954" s="10"/>
      <c r="BJ954" s="10"/>
      <c r="BK954" s="10"/>
      <c r="BL954" s="10"/>
      <c r="BM954" s="10"/>
      <c r="BN954" s="10"/>
      <c r="BO954" s="10"/>
      <c r="BP954" s="10"/>
      <c r="BQ954" s="10"/>
      <c r="BR954" s="10"/>
      <c r="BS954" s="10"/>
      <c r="BT954" s="10"/>
      <c r="BU954" s="10"/>
      <c r="BV954" s="10"/>
      <c r="BW954" s="10"/>
      <c r="BX954" s="10"/>
      <c r="BY954" s="10"/>
      <c r="BZ954" s="10"/>
      <c r="CA954" s="10"/>
      <c r="CB954" s="10"/>
      <c r="CC954" s="10"/>
      <c r="CD954" s="10"/>
      <c r="CE954" s="10"/>
      <c r="CF954" s="10"/>
      <c r="CG954" s="10"/>
      <c r="CH954" s="10"/>
      <c r="CI954" s="10"/>
      <c r="CJ954" s="10"/>
      <c r="CK954" s="10"/>
      <c r="CL954" s="10"/>
      <c r="CM954" s="10"/>
      <c r="CN954" s="10"/>
      <c r="CO954" s="10"/>
      <c r="CP954" s="10"/>
      <c r="CQ954" s="10"/>
      <c r="CR954" s="10"/>
      <c r="CS954" s="10"/>
      <c r="CT954" s="10"/>
      <c r="CU954" s="10"/>
      <c r="CV954" s="10"/>
      <c r="CW954" s="10"/>
      <c r="CX954" s="10"/>
      <c r="CY954" s="10"/>
      <c r="CZ954" s="10"/>
      <c r="DA954" s="10"/>
      <c r="DB954" s="10"/>
      <c r="DC954" s="10"/>
      <c r="DD954" s="10"/>
      <c r="DE954" s="10"/>
      <c r="DF954" s="10"/>
      <c r="DG954" s="10"/>
      <c r="DH954" s="10"/>
      <c r="DI954" s="10"/>
      <c r="DJ954" s="10"/>
      <c r="DK954" s="10"/>
      <c r="DL954" s="10"/>
      <c r="DM954" s="10"/>
      <c r="DN954" s="10"/>
      <c r="DO954" s="10"/>
      <c r="DP954" s="10"/>
      <c r="DQ954" s="10"/>
      <c r="DR954" s="10"/>
      <c r="DS954" s="10"/>
      <c r="DT954" s="10"/>
      <c r="DU954" s="10"/>
      <c r="DV954" s="10"/>
      <c r="DW954" s="10"/>
      <c r="DX954" s="10"/>
      <c r="DY954" s="10"/>
      <c r="DZ954" s="10"/>
      <c r="EA954" s="10"/>
      <c r="EB954" s="10"/>
      <c r="EC954" s="10"/>
      <c r="ED954" s="10"/>
      <c r="EE954" s="10"/>
      <c r="EF954" s="10"/>
      <c r="EG954" s="10"/>
      <c r="EH954" s="10"/>
      <c r="EI954" s="10"/>
      <c r="EJ954" s="10"/>
      <c r="EK954" s="10"/>
      <c r="EL954" s="10"/>
      <c r="EM954" s="10"/>
      <c r="EN954" s="10"/>
      <c r="EO954" s="10"/>
      <c r="EP954" s="10"/>
      <c r="EQ954" s="10"/>
      <c r="ER954" s="10"/>
      <c r="ES954" s="10"/>
      <c r="ET954" s="10"/>
      <c r="EU954" s="10"/>
      <c r="EV954" s="10"/>
      <c r="EW954" s="10"/>
      <c r="EX954" s="10"/>
      <c r="EY954" s="10"/>
      <c r="EZ954" s="10"/>
      <c r="FA954" s="10"/>
      <c r="FB954" s="10"/>
      <c r="FC954" s="10"/>
      <c r="FD954" s="10"/>
      <c r="FE954" s="10"/>
      <c r="FF954" s="10"/>
      <c r="FG954" s="10"/>
      <c r="FH954" s="10"/>
      <c r="FI954" s="10"/>
      <c r="FJ954" s="10"/>
      <c r="FK954" s="10"/>
      <c r="FL954" s="10"/>
      <c r="FM954" s="10"/>
      <c r="FN954" s="10"/>
      <c r="FO954" s="10"/>
      <c r="FP954" s="10"/>
      <c r="FQ954" s="10"/>
      <c r="FR954" s="10"/>
      <c r="FS954" s="10"/>
      <c r="FT954" s="10"/>
      <c r="FU954" s="10"/>
      <c r="FV954" s="10"/>
      <c r="FW954" s="10"/>
      <c r="FX954" s="10"/>
      <c r="FY954" s="10"/>
      <c r="FZ954" s="10"/>
      <c r="GA954" s="10"/>
      <c r="GB954" s="10"/>
      <c r="GC954" s="10"/>
      <c r="GD954" s="10"/>
      <c r="GE954" s="10"/>
      <c r="GF954" s="10"/>
      <c r="GG954" s="10"/>
      <c r="GH954" s="10"/>
      <c r="GI954" s="10"/>
      <c r="GJ954" s="10"/>
      <c r="GK954" s="10"/>
      <c r="GL954" s="10"/>
      <c r="GM954" s="10"/>
      <c r="GN954" s="10"/>
      <c r="GO954" s="10"/>
      <c r="GP954" s="10"/>
      <c r="GQ954" s="10"/>
      <c r="GR954" s="10"/>
      <c r="GS954" s="10"/>
      <c r="GT954" s="10"/>
      <c r="GU954" s="10"/>
      <c r="GV954" s="10"/>
      <c r="GW954" s="10"/>
      <c r="GX954" s="10"/>
      <c r="GY954" s="10"/>
      <c r="GZ954" s="10"/>
      <c r="HA954" s="10"/>
      <c r="HB954" s="10"/>
      <c r="HC954" s="10"/>
      <c r="HD954" s="10"/>
      <c r="HE954" s="10"/>
      <c r="HF954" s="10"/>
    </row>
    <row r="955" spans="1:214">
      <c r="A955" s="4">
        <v>12</v>
      </c>
      <c r="B955" s="5" t="s">
        <v>174</v>
      </c>
      <c r="C955" s="13" t="s">
        <v>175</v>
      </c>
      <c r="D955" s="6">
        <f>SUM(D956:D989)</f>
        <v>1292565</v>
      </c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  <c r="AT955" s="10"/>
      <c r="AU955" s="10"/>
      <c r="AV955" s="10"/>
      <c r="AW955" s="10"/>
      <c r="AX955" s="10"/>
      <c r="AY955" s="10"/>
      <c r="AZ955" s="10"/>
      <c r="BA955" s="10"/>
      <c r="BB955" s="10"/>
      <c r="BC955" s="10"/>
      <c r="BD955" s="10"/>
      <c r="BE955" s="10"/>
      <c r="BF955" s="10"/>
      <c r="BG955" s="10"/>
      <c r="BH955" s="10"/>
      <c r="BI955" s="10"/>
      <c r="BJ955" s="10"/>
      <c r="BK955" s="10"/>
      <c r="BL955" s="10"/>
      <c r="BM955" s="10"/>
      <c r="BN955" s="10"/>
      <c r="BO955" s="10"/>
      <c r="BP955" s="10"/>
      <c r="BQ955" s="10"/>
      <c r="BR955" s="10"/>
      <c r="BS955" s="10"/>
      <c r="BT955" s="10"/>
      <c r="BU955" s="10"/>
      <c r="BV955" s="10"/>
      <c r="BW955" s="10"/>
      <c r="BX955" s="10"/>
      <c r="BY955" s="10"/>
      <c r="BZ955" s="10"/>
      <c r="CA955" s="10"/>
      <c r="CB955" s="10"/>
      <c r="CC955" s="10"/>
      <c r="CD955" s="10"/>
      <c r="CE955" s="10"/>
      <c r="CF955" s="10"/>
      <c r="CG955" s="10"/>
      <c r="CH955" s="10"/>
      <c r="CI955" s="10"/>
      <c r="CJ955" s="10"/>
      <c r="CK955" s="10"/>
      <c r="CL955" s="10"/>
      <c r="CM955" s="10"/>
      <c r="CN955" s="10"/>
      <c r="CO955" s="10"/>
      <c r="CP955" s="10"/>
      <c r="CQ955" s="10"/>
      <c r="CR955" s="10"/>
      <c r="CS955" s="10"/>
      <c r="CT955" s="10"/>
      <c r="CU955" s="10"/>
      <c r="CV955" s="10"/>
      <c r="CW955" s="10"/>
      <c r="CX955" s="10"/>
      <c r="CY955" s="10"/>
      <c r="CZ955" s="10"/>
      <c r="DA955" s="10"/>
      <c r="DB955" s="10"/>
      <c r="DC955" s="10"/>
      <c r="DD955" s="10"/>
      <c r="DE955" s="10"/>
      <c r="DF955" s="10"/>
      <c r="DG955" s="10"/>
      <c r="DH955" s="10"/>
      <c r="DI955" s="10"/>
      <c r="DJ955" s="10"/>
      <c r="DK955" s="10"/>
      <c r="DL955" s="10"/>
      <c r="DM955" s="10"/>
      <c r="DN955" s="10"/>
      <c r="DO955" s="10"/>
      <c r="DP955" s="10"/>
      <c r="DQ955" s="10"/>
      <c r="DR955" s="10"/>
      <c r="DS955" s="10"/>
      <c r="DT955" s="10"/>
      <c r="DU955" s="10"/>
      <c r="DV955" s="10"/>
      <c r="DW955" s="10"/>
      <c r="DX955" s="10"/>
      <c r="DY955" s="10"/>
      <c r="DZ955" s="10"/>
      <c r="EA955" s="10"/>
      <c r="EB955" s="10"/>
      <c r="EC955" s="10"/>
      <c r="ED955" s="10"/>
      <c r="EE955" s="10"/>
      <c r="EF955" s="10"/>
      <c r="EG955" s="10"/>
      <c r="EH955" s="10"/>
      <c r="EI955" s="10"/>
      <c r="EJ955" s="10"/>
      <c r="EK955" s="10"/>
      <c r="EL955" s="10"/>
      <c r="EM955" s="10"/>
      <c r="EN955" s="10"/>
      <c r="EO955" s="10"/>
      <c r="EP955" s="10"/>
      <c r="EQ955" s="10"/>
      <c r="ER955" s="10"/>
      <c r="ES955" s="10"/>
      <c r="ET955" s="10"/>
      <c r="EU955" s="10"/>
      <c r="EV955" s="10"/>
      <c r="EW955" s="10"/>
      <c r="EX955" s="10"/>
      <c r="EY955" s="10"/>
      <c r="EZ955" s="10"/>
      <c r="FA955" s="10"/>
      <c r="FB955" s="10"/>
      <c r="FC955" s="10"/>
      <c r="FD955" s="10"/>
      <c r="FE955" s="10"/>
      <c r="FF955" s="10"/>
      <c r="FG955" s="10"/>
      <c r="FH955" s="10"/>
      <c r="FI955" s="10"/>
      <c r="FJ955" s="10"/>
      <c r="FK955" s="10"/>
      <c r="FL955" s="10"/>
      <c r="FM955" s="10"/>
      <c r="FN955" s="10"/>
      <c r="FO955" s="10"/>
      <c r="FP955" s="10"/>
      <c r="FQ955" s="10"/>
      <c r="FR955" s="10"/>
      <c r="FS955" s="10"/>
      <c r="FT955" s="10"/>
      <c r="FU955" s="10"/>
      <c r="FV955" s="10"/>
      <c r="FW955" s="10"/>
      <c r="FX955" s="10"/>
      <c r="FY955" s="10"/>
      <c r="FZ955" s="10"/>
      <c r="GA955" s="10"/>
      <c r="GB955" s="10"/>
      <c r="GC955" s="10"/>
      <c r="GD955" s="10"/>
      <c r="GE955" s="10"/>
      <c r="GF955" s="10"/>
      <c r="GG955" s="10"/>
      <c r="GH955" s="10"/>
      <c r="GI955" s="10"/>
      <c r="GJ955" s="10"/>
      <c r="GK955" s="10"/>
      <c r="GL955" s="10"/>
      <c r="GM955" s="10"/>
      <c r="GN955" s="10"/>
      <c r="GO955" s="10"/>
      <c r="GP955" s="10"/>
      <c r="GQ955" s="10"/>
      <c r="GR955" s="10"/>
      <c r="GS955" s="10"/>
      <c r="GT955" s="10"/>
      <c r="GU955" s="10"/>
      <c r="GV955" s="10"/>
      <c r="GW955" s="10"/>
      <c r="GX955" s="10"/>
      <c r="GY955" s="10"/>
      <c r="GZ955" s="10"/>
      <c r="HA955" s="10"/>
      <c r="HB955" s="10"/>
      <c r="HC955" s="10"/>
      <c r="HD955" s="10"/>
      <c r="HE955" s="10"/>
      <c r="HF955" s="10"/>
    </row>
    <row r="956" spans="1:214">
      <c r="A956" s="71" t="s">
        <v>752</v>
      </c>
      <c r="B956" s="7">
        <v>4700301</v>
      </c>
      <c r="C956" s="7" t="s">
        <v>176</v>
      </c>
      <c r="D956" s="8">
        <v>447</v>
      </c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  <c r="AQ956" s="10"/>
      <c r="AR956" s="10"/>
      <c r="AS956" s="10"/>
      <c r="AT956" s="10"/>
      <c r="AU956" s="10"/>
      <c r="AV956" s="10"/>
      <c r="AW956" s="10"/>
      <c r="AX956" s="10"/>
      <c r="AY956" s="10"/>
      <c r="AZ956" s="10"/>
      <c r="BA956" s="10"/>
      <c r="BB956" s="10"/>
      <c r="BC956" s="10"/>
      <c r="BD956" s="10"/>
      <c r="BE956" s="10"/>
      <c r="BF956" s="10"/>
      <c r="BG956" s="10"/>
      <c r="BH956" s="10"/>
      <c r="BI956" s="10"/>
      <c r="BJ956" s="10"/>
      <c r="BK956" s="10"/>
      <c r="BL956" s="10"/>
      <c r="BM956" s="10"/>
      <c r="BN956" s="10"/>
      <c r="BO956" s="10"/>
      <c r="BP956" s="10"/>
      <c r="BQ956" s="10"/>
      <c r="BR956" s="10"/>
      <c r="BS956" s="10"/>
      <c r="BT956" s="10"/>
      <c r="BU956" s="10"/>
      <c r="BV956" s="10"/>
      <c r="BW956" s="10"/>
      <c r="BX956" s="10"/>
      <c r="BY956" s="10"/>
      <c r="BZ956" s="10"/>
      <c r="CA956" s="10"/>
      <c r="CB956" s="10"/>
      <c r="CC956" s="10"/>
      <c r="CD956" s="10"/>
      <c r="CE956" s="10"/>
      <c r="CF956" s="10"/>
      <c r="CG956" s="10"/>
      <c r="CH956" s="10"/>
      <c r="CI956" s="10"/>
      <c r="CJ956" s="10"/>
      <c r="CK956" s="10"/>
      <c r="CL956" s="10"/>
      <c r="CM956" s="10"/>
      <c r="CN956" s="10"/>
      <c r="CO956" s="10"/>
      <c r="CP956" s="10"/>
      <c r="CQ956" s="10"/>
      <c r="CR956" s="10"/>
      <c r="CS956" s="10"/>
      <c r="CT956" s="10"/>
      <c r="CU956" s="10"/>
      <c r="CV956" s="10"/>
      <c r="CW956" s="10"/>
      <c r="CX956" s="10"/>
      <c r="CY956" s="10"/>
      <c r="CZ956" s="10"/>
      <c r="DA956" s="10"/>
      <c r="DB956" s="10"/>
      <c r="DC956" s="10"/>
      <c r="DD956" s="10"/>
      <c r="DE956" s="10"/>
      <c r="DF956" s="10"/>
      <c r="DG956" s="10"/>
      <c r="DH956" s="10"/>
      <c r="DI956" s="10"/>
      <c r="DJ956" s="10"/>
      <c r="DK956" s="10"/>
      <c r="DL956" s="10"/>
      <c r="DM956" s="10"/>
      <c r="DN956" s="10"/>
      <c r="DO956" s="10"/>
      <c r="DP956" s="10"/>
      <c r="DQ956" s="10"/>
      <c r="DR956" s="10"/>
      <c r="DS956" s="10"/>
      <c r="DT956" s="10"/>
      <c r="DU956" s="10"/>
      <c r="DV956" s="10"/>
      <c r="DW956" s="10"/>
      <c r="DX956" s="10"/>
      <c r="DY956" s="10"/>
      <c r="DZ956" s="10"/>
      <c r="EA956" s="10"/>
      <c r="EB956" s="10"/>
      <c r="EC956" s="10"/>
      <c r="ED956" s="10"/>
      <c r="EE956" s="10"/>
      <c r="EF956" s="10"/>
      <c r="EG956" s="10"/>
      <c r="EH956" s="10"/>
      <c r="EI956" s="10"/>
      <c r="EJ956" s="10"/>
      <c r="EK956" s="10"/>
      <c r="EL956" s="10"/>
      <c r="EM956" s="10"/>
      <c r="EN956" s="10"/>
      <c r="EO956" s="10"/>
      <c r="EP956" s="10"/>
      <c r="EQ956" s="10"/>
      <c r="ER956" s="10"/>
      <c r="ES956" s="10"/>
      <c r="ET956" s="10"/>
      <c r="EU956" s="10"/>
      <c r="EV956" s="10"/>
      <c r="EW956" s="10"/>
      <c r="EX956" s="10"/>
      <c r="EY956" s="10"/>
      <c r="EZ956" s="10"/>
      <c r="FA956" s="10"/>
      <c r="FB956" s="10"/>
      <c r="FC956" s="10"/>
      <c r="FD956" s="10"/>
      <c r="FE956" s="10"/>
      <c r="FF956" s="10"/>
      <c r="FG956" s="10"/>
      <c r="FH956" s="10"/>
      <c r="FI956" s="10"/>
      <c r="FJ956" s="10"/>
      <c r="FK956" s="10"/>
      <c r="FL956" s="10"/>
      <c r="FM956" s="10"/>
      <c r="FN956" s="10"/>
      <c r="FO956" s="10"/>
      <c r="FP956" s="10"/>
      <c r="FQ956" s="10"/>
      <c r="FR956" s="10"/>
      <c r="FS956" s="10"/>
      <c r="FT956" s="10"/>
      <c r="FU956" s="10"/>
      <c r="FV956" s="10"/>
      <c r="FW956" s="10"/>
      <c r="FX956" s="10"/>
      <c r="FY956" s="10"/>
      <c r="FZ956" s="10"/>
      <c r="GA956" s="10"/>
      <c r="GB956" s="10"/>
      <c r="GC956" s="10"/>
      <c r="GD956" s="10"/>
      <c r="GE956" s="10"/>
      <c r="GF956" s="10"/>
      <c r="GG956" s="10"/>
      <c r="GH956" s="10"/>
      <c r="GI956" s="10"/>
      <c r="GJ956" s="10"/>
      <c r="GK956" s="10"/>
      <c r="GL956" s="10"/>
      <c r="GM956" s="10"/>
      <c r="GN956" s="10"/>
      <c r="GO956" s="10"/>
      <c r="GP956" s="10"/>
      <c r="GQ956" s="10"/>
      <c r="GR956" s="10"/>
      <c r="GS956" s="10"/>
      <c r="GT956" s="10"/>
      <c r="GU956" s="10"/>
      <c r="GV956" s="10"/>
      <c r="GW956" s="10"/>
      <c r="GX956" s="10"/>
      <c r="GY956" s="10"/>
      <c r="GZ956" s="10"/>
      <c r="HA956" s="10"/>
      <c r="HB956" s="10"/>
      <c r="HC956" s="10"/>
      <c r="HD956" s="10"/>
      <c r="HE956" s="10"/>
      <c r="HF956" s="10"/>
    </row>
    <row r="957" spans="1:214">
      <c r="A957" s="71" t="s">
        <v>752</v>
      </c>
      <c r="B957" s="7">
        <v>4700302</v>
      </c>
      <c r="C957" s="7" t="s">
        <v>177</v>
      </c>
      <c r="D957" s="8">
        <v>0</v>
      </c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  <c r="AV957" s="10"/>
      <c r="AW957" s="10"/>
      <c r="AX957" s="10"/>
      <c r="AY957" s="10"/>
      <c r="AZ957" s="10"/>
      <c r="BA957" s="10"/>
      <c r="BB957" s="10"/>
      <c r="BC957" s="10"/>
      <c r="BD957" s="10"/>
      <c r="BE957" s="10"/>
      <c r="BF957" s="10"/>
      <c r="BG957" s="10"/>
      <c r="BH957" s="10"/>
      <c r="BI957" s="10"/>
      <c r="BJ957" s="10"/>
      <c r="BK957" s="10"/>
      <c r="BL957" s="10"/>
      <c r="BM957" s="10"/>
      <c r="BN957" s="10"/>
      <c r="BO957" s="10"/>
      <c r="BP957" s="10"/>
      <c r="BQ957" s="10"/>
      <c r="BR957" s="10"/>
      <c r="BS957" s="10"/>
      <c r="BT957" s="10"/>
      <c r="BU957" s="10"/>
      <c r="BV957" s="10"/>
      <c r="BW957" s="10"/>
      <c r="BX957" s="10"/>
      <c r="BY957" s="10"/>
      <c r="BZ957" s="10"/>
      <c r="CA957" s="10"/>
      <c r="CB957" s="10"/>
      <c r="CC957" s="10"/>
      <c r="CD957" s="10"/>
      <c r="CE957" s="10"/>
      <c r="CF957" s="10"/>
      <c r="CG957" s="10"/>
      <c r="CH957" s="10"/>
      <c r="CI957" s="10"/>
      <c r="CJ957" s="10"/>
      <c r="CK957" s="10"/>
      <c r="CL957" s="10"/>
      <c r="CM957" s="10"/>
      <c r="CN957" s="10"/>
      <c r="CO957" s="10"/>
      <c r="CP957" s="10"/>
      <c r="CQ957" s="10"/>
      <c r="CR957" s="10"/>
      <c r="CS957" s="10"/>
      <c r="CT957" s="10"/>
      <c r="CU957" s="10"/>
      <c r="CV957" s="10"/>
      <c r="CW957" s="10"/>
      <c r="CX957" s="10"/>
      <c r="CY957" s="10"/>
      <c r="CZ957" s="10"/>
      <c r="DA957" s="10"/>
      <c r="DB957" s="10"/>
      <c r="DC957" s="10"/>
      <c r="DD957" s="10"/>
      <c r="DE957" s="10"/>
      <c r="DF957" s="10"/>
      <c r="DG957" s="10"/>
      <c r="DH957" s="10"/>
      <c r="DI957" s="10"/>
      <c r="DJ957" s="10"/>
      <c r="DK957" s="10"/>
      <c r="DL957" s="10"/>
      <c r="DM957" s="10"/>
      <c r="DN957" s="10"/>
      <c r="DO957" s="10"/>
      <c r="DP957" s="10"/>
      <c r="DQ957" s="10"/>
      <c r="DR957" s="10"/>
      <c r="DS957" s="10"/>
      <c r="DT957" s="10"/>
      <c r="DU957" s="10"/>
      <c r="DV957" s="10"/>
      <c r="DW957" s="10"/>
      <c r="DX957" s="10"/>
      <c r="DY957" s="10"/>
      <c r="DZ957" s="10"/>
      <c r="EA957" s="10"/>
      <c r="EB957" s="10"/>
      <c r="EC957" s="10"/>
      <c r="ED957" s="10"/>
      <c r="EE957" s="10"/>
      <c r="EF957" s="10"/>
      <c r="EG957" s="10"/>
      <c r="EH957" s="10"/>
      <c r="EI957" s="10"/>
      <c r="EJ957" s="10"/>
      <c r="EK957" s="10"/>
      <c r="EL957" s="10"/>
      <c r="EM957" s="10"/>
      <c r="EN957" s="10"/>
      <c r="EO957" s="10"/>
      <c r="EP957" s="10"/>
      <c r="EQ957" s="10"/>
      <c r="ER957" s="10"/>
      <c r="ES957" s="10"/>
      <c r="ET957" s="10"/>
      <c r="EU957" s="10"/>
      <c r="EV957" s="10"/>
      <c r="EW957" s="10"/>
      <c r="EX957" s="10"/>
      <c r="EY957" s="10"/>
      <c r="EZ957" s="10"/>
      <c r="FA957" s="10"/>
      <c r="FB957" s="10"/>
      <c r="FC957" s="10"/>
      <c r="FD957" s="10"/>
      <c r="FE957" s="10"/>
      <c r="FF957" s="10"/>
      <c r="FG957" s="10"/>
      <c r="FH957" s="10"/>
      <c r="FI957" s="10"/>
      <c r="FJ957" s="10"/>
      <c r="FK957" s="10"/>
      <c r="FL957" s="10"/>
      <c r="FM957" s="10"/>
      <c r="FN957" s="10"/>
      <c r="FO957" s="10"/>
      <c r="FP957" s="10"/>
      <c r="FQ957" s="10"/>
      <c r="FR957" s="10"/>
      <c r="FS957" s="10"/>
      <c r="FT957" s="10"/>
      <c r="FU957" s="10"/>
      <c r="FV957" s="10"/>
      <c r="FW957" s="10"/>
      <c r="FX957" s="10"/>
      <c r="FY957" s="10"/>
      <c r="FZ957" s="10"/>
      <c r="GA957" s="10"/>
      <c r="GB957" s="10"/>
      <c r="GC957" s="10"/>
      <c r="GD957" s="10"/>
      <c r="GE957" s="10"/>
      <c r="GF957" s="10"/>
      <c r="GG957" s="10"/>
      <c r="GH957" s="10"/>
      <c r="GI957" s="10"/>
      <c r="GJ957" s="10"/>
      <c r="GK957" s="10"/>
      <c r="GL957" s="10"/>
      <c r="GM957" s="10"/>
      <c r="GN957" s="10"/>
      <c r="GO957" s="10"/>
      <c r="GP957" s="10"/>
      <c r="GQ957" s="10"/>
      <c r="GR957" s="10"/>
      <c r="GS957" s="10"/>
      <c r="GT957" s="10"/>
      <c r="GU957" s="10"/>
      <c r="GV957" s="10"/>
      <c r="GW957" s="10"/>
      <c r="GX957" s="10"/>
      <c r="GY957" s="10"/>
      <c r="GZ957" s="10"/>
      <c r="HA957" s="10"/>
      <c r="HB957" s="10"/>
      <c r="HC957" s="10"/>
      <c r="HD957" s="10"/>
      <c r="HE957" s="10"/>
      <c r="HF957" s="10"/>
    </row>
    <row r="958" spans="1:214">
      <c r="A958" s="71" t="s">
        <v>752</v>
      </c>
      <c r="B958" s="7">
        <v>4700303</v>
      </c>
      <c r="C958" s="7" t="s">
        <v>178</v>
      </c>
      <c r="D958" s="8">
        <v>0</v>
      </c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  <c r="AT958" s="10"/>
      <c r="AU958" s="10"/>
      <c r="AV958" s="10"/>
      <c r="AW958" s="10"/>
      <c r="AX958" s="10"/>
      <c r="AY958" s="10"/>
      <c r="AZ958" s="10"/>
      <c r="BA958" s="10"/>
      <c r="BB958" s="10"/>
      <c r="BC958" s="10"/>
      <c r="BD958" s="10"/>
      <c r="BE958" s="10"/>
      <c r="BF958" s="10"/>
      <c r="BG958" s="10"/>
      <c r="BH958" s="10"/>
      <c r="BI958" s="10"/>
      <c r="BJ958" s="10"/>
      <c r="BK958" s="10"/>
      <c r="BL958" s="10"/>
      <c r="BM958" s="10"/>
      <c r="BN958" s="10"/>
      <c r="BO958" s="10"/>
      <c r="BP958" s="10"/>
      <c r="BQ958" s="10"/>
      <c r="BR958" s="10"/>
      <c r="BS958" s="10"/>
      <c r="BT958" s="10"/>
      <c r="BU958" s="10"/>
      <c r="BV958" s="10"/>
      <c r="BW958" s="10"/>
      <c r="BX958" s="10"/>
      <c r="BY958" s="10"/>
      <c r="BZ958" s="10"/>
      <c r="CA958" s="10"/>
      <c r="CB958" s="10"/>
      <c r="CC958" s="10"/>
      <c r="CD958" s="10"/>
      <c r="CE958" s="10"/>
      <c r="CF958" s="10"/>
      <c r="CG958" s="10"/>
      <c r="CH958" s="10"/>
      <c r="CI958" s="10"/>
      <c r="CJ958" s="10"/>
      <c r="CK958" s="10"/>
      <c r="CL958" s="10"/>
      <c r="CM958" s="10"/>
      <c r="CN958" s="10"/>
      <c r="CO958" s="10"/>
      <c r="CP958" s="10"/>
      <c r="CQ958" s="10"/>
      <c r="CR958" s="10"/>
      <c r="CS958" s="10"/>
      <c r="CT958" s="10"/>
      <c r="CU958" s="10"/>
      <c r="CV958" s="10"/>
      <c r="CW958" s="10"/>
      <c r="CX958" s="10"/>
      <c r="CY958" s="10"/>
      <c r="CZ958" s="10"/>
      <c r="DA958" s="10"/>
      <c r="DB958" s="10"/>
      <c r="DC958" s="10"/>
      <c r="DD958" s="10"/>
      <c r="DE958" s="10"/>
      <c r="DF958" s="10"/>
      <c r="DG958" s="10"/>
      <c r="DH958" s="10"/>
      <c r="DI958" s="10"/>
      <c r="DJ958" s="10"/>
      <c r="DK958" s="10"/>
      <c r="DL958" s="10"/>
      <c r="DM958" s="10"/>
      <c r="DN958" s="10"/>
      <c r="DO958" s="10"/>
      <c r="DP958" s="10"/>
      <c r="DQ958" s="10"/>
      <c r="DR958" s="10"/>
      <c r="DS958" s="10"/>
      <c r="DT958" s="10"/>
      <c r="DU958" s="10"/>
      <c r="DV958" s="10"/>
      <c r="DW958" s="10"/>
      <c r="DX958" s="10"/>
      <c r="DY958" s="10"/>
      <c r="DZ958" s="10"/>
      <c r="EA958" s="10"/>
      <c r="EB958" s="10"/>
      <c r="EC958" s="10"/>
      <c r="ED958" s="10"/>
      <c r="EE958" s="10"/>
      <c r="EF958" s="10"/>
      <c r="EG958" s="10"/>
      <c r="EH958" s="10"/>
      <c r="EI958" s="10"/>
      <c r="EJ958" s="10"/>
      <c r="EK958" s="10"/>
      <c r="EL958" s="10"/>
      <c r="EM958" s="10"/>
      <c r="EN958" s="10"/>
      <c r="EO958" s="10"/>
      <c r="EP958" s="10"/>
      <c r="EQ958" s="10"/>
      <c r="ER958" s="10"/>
      <c r="ES958" s="10"/>
      <c r="ET958" s="10"/>
      <c r="EU958" s="10"/>
      <c r="EV958" s="10"/>
      <c r="EW958" s="10"/>
      <c r="EX958" s="10"/>
      <c r="EY958" s="10"/>
      <c r="EZ958" s="10"/>
      <c r="FA958" s="10"/>
      <c r="FB958" s="10"/>
      <c r="FC958" s="10"/>
      <c r="FD958" s="10"/>
      <c r="FE958" s="10"/>
      <c r="FF958" s="10"/>
      <c r="FG958" s="10"/>
      <c r="FH958" s="10"/>
      <c r="FI958" s="10"/>
      <c r="FJ958" s="10"/>
      <c r="FK958" s="10"/>
      <c r="FL958" s="10"/>
      <c r="FM958" s="10"/>
      <c r="FN958" s="10"/>
      <c r="FO958" s="10"/>
      <c r="FP958" s="10"/>
      <c r="FQ958" s="10"/>
      <c r="FR958" s="10"/>
      <c r="FS958" s="10"/>
      <c r="FT958" s="10"/>
      <c r="FU958" s="10"/>
      <c r="FV958" s="10"/>
      <c r="FW958" s="10"/>
      <c r="FX958" s="10"/>
      <c r="FY958" s="10"/>
      <c r="FZ958" s="10"/>
      <c r="GA958" s="10"/>
      <c r="GB958" s="10"/>
      <c r="GC958" s="10"/>
      <c r="GD958" s="10"/>
      <c r="GE958" s="10"/>
      <c r="GF958" s="10"/>
      <c r="GG958" s="10"/>
      <c r="GH958" s="10"/>
      <c r="GI958" s="10"/>
      <c r="GJ958" s="10"/>
      <c r="GK958" s="10"/>
      <c r="GL958" s="10"/>
      <c r="GM958" s="10"/>
      <c r="GN958" s="10"/>
      <c r="GO958" s="10"/>
      <c r="GP958" s="10"/>
      <c r="GQ958" s="10"/>
      <c r="GR958" s="10"/>
      <c r="GS958" s="10"/>
      <c r="GT958" s="10"/>
      <c r="GU958" s="10"/>
      <c r="GV958" s="10"/>
      <c r="GW958" s="10"/>
      <c r="GX958" s="10"/>
      <c r="GY958" s="10"/>
      <c r="GZ958" s="10"/>
      <c r="HA958" s="10"/>
      <c r="HB958" s="10"/>
      <c r="HC958" s="10"/>
      <c r="HD958" s="10"/>
      <c r="HE958" s="10"/>
      <c r="HF958" s="10"/>
    </row>
    <row r="959" spans="1:214">
      <c r="A959" s="71" t="s">
        <v>752</v>
      </c>
      <c r="B959" s="7">
        <v>4700304</v>
      </c>
      <c r="C959" s="7" t="s">
        <v>179</v>
      </c>
      <c r="D959" s="8">
        <v>0</v>
      </c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  <c r="AT959" s="10"/>
      <c r="AU959" s="10"/>
      <c r="AV959" s="10"/>
      <c r="AW959" s="10"/>
      <c r="AX959" s="10"/>
      <c r="AY959" s="10"/>
      <c r="AZ959" s="10"/>
      <c r="BA959" s="10"/>
      <c r="BB959" s="10"/>
      <c r="BC959" s="10"/>
      <c r="BD959" s="10"/>
      <c r="BE959" s="10"/>
      <c r="BF959" s="10"/>
      <c r="BG959" s="10"/>
      <c r="BH959" s="10"/>
      <c r="BI959" s="10"/>
      <c r="BJ959" s="10"/>
      <c r="BK959" s="10"/>
      <c r="BL959" s="10"/>
      <c r="BM959" s="10"/>
      <c r="BN959" s="10"/>
      <c r="BO959" s="10"/>
      <c r="BP959" s="10"/>
      <c r="BQ959" s="10"/>
      <c r="BR959" s="10"/>
      <c r="BS959" s="10"/>
      <c r="BT959" s="10"/>
      <c r="BU959" s="10"/>
      <c r="BV959" s="10"/>
      <c r="BW959" s="10"/>
      <c r="BX959" s="10"/>
      <c r="BY959" s="10"/>
      <c r="BZ959" s="10"/>
      <c r="CA959" s="10"/>
      <c r="CB959" s="10"/>
      <c r="CC959" s="10"/>
      <c r="CD959" s="10"/>
      <c r="CE959" s="10"/>
      <c r="CF959" s="10"/>
      <c r="CG959" s="10"/>
      <c r="CH959" s="10"/>
      <c r="CI959" s="10"/>
      <c r="CJ959" s="10"/>
      <c r="CK959" s="10"/>
      <c r="CL959" s="10"/>
      <c r="CM959" s="10"/>
      <c r="CN959" s="10"/>
      <c r="CO959" s="10"/>
      <c r="CP959" s="10"/>
      <c r="CQ959" s="10"/>
      <c r="CR959" s="10"/>
      <c r="CS959" s="10"/>
      <c r="CT959" s="10"/>
      <c r="CU959" s="10"/>
      <c r="CV959" s="10"/>
      <c r="CW959" s="10"/>
      <c r="CX959" s="10"/>
      <c r="CY959" s="10"/>
      <c r="CZ959" s="10"/>
      <c r="DA959" s="10"/>
      <c r="DB959" s="10"/>
      <c r="DC959" s="10"/>
      <c r="DD959" s="10"/>
      <c r="DE959" s="10"/>
      <c r="DF959" s="10"/>
      <c r="DG959" s="10"/>
      <c r="DH959" s="10"/>
      <c r="DI959" s="10"/>
      <c r="DJ959" s="10"/>
      <c r="DK959" s="10"/>
      <c r="DL959" s="10"/>
      <c r="DM959" s="10"/>
      <c r="DN959" s="10"/>
      <c r="DO959" s="10"/>
      <c r="DP959" s="10"/>
      <c r="DQ959" s="10"/>
      <c r="DR959" s="10"/>
      <c r="DS959" s="10"/>
      <c r="DT959" s="10"/>
      <c r="DU959" s="10"/>
      <c r="DV959" s="10"/>
      <c r="DW959" s="10"/>
      <c r="DX959" s="10"/>
      <c r="DY959" s="10"/>
      <c r="DZ959" s="10"/>
      <c r="EA959" s="10"/>
      <c r="EB959" s="10"/>
      <c r="EC959" s="10"/>
      <c r="ED959" s="10"/>
      <c r="EE959" s="10"/>
      <c r="EF959" s="10"/>
      <c r="EG959" s="10"/>
      <c r="EH959" s="10"/>
      <c r="EI959" s="10"/>
      <c r="EJ959" s="10"/>
      <c r="EK959" s="10"/>
      <c r="EL959" s="10"/>
      <c r="EM959" s="10"/>
      <c r="EN959" s="10"/>
      <c r="EO959" s="10"/>
      <c r="EP959" s="10"/>
      <c r="EQ959" s="10"/>
      <c r="ER959" s="10"/>
      <c r="ES959" s="10"/>
      <c r="ET959" s="10"/>
      <c r="EU959" s="10"/>
      <c r="EV959" s="10"/>
      <c r="EW959" s="10"/>
      <c r="EX959" s="10"/>
      <c r="EY959" s="10"/>
      <c r="EZ959" s="10"/>
      <c r="FA959" s="10"/>
      <c r="FB959" s="10"/>
      <c r="FC959" s="10"/>
      <c r="FD959" s="10"/>
      <c r="FE959" s="10"/>
      <c r="FF959" s="10"/>
      <c r="FG959" s="10"/>
      <c r="FH959" s="10"/>
      <c r="FI959" s="10"/>
      <c r="FJ959" s="10"/>
      <c r="FK959" s="10"/>
      <c r="FL959" s="10"/>
      <c r="FM959" s="10"/>
      <c r="FN959" s="10"/>
      <c r="FO959" s="10"/>
      <c r="FP959" s="10"/>
      <c r="FQ959" s="10"/>
      <c r="FR959" s="10"/>
      <c r="FS959" s="10"/>
      <c r="FT959" s="10"/>
      <c r="FU959" s="10"/>
      <c r="FV959" s="10"/>
      <c r="FW959" s="10"/>
      <c r="FX959" s="10"/>
      <c r="FY959" s="10"/>
      <c r="FZ959" s="10"/>
      <c r="GA959" s="10"/>
      <c r="GB959" s="10"/>
      <c r="GC959" s="10"/>
      <c r="GD959" s="10"/>
      <c r="GE959" s="10"/>
      <c r="GF959" s="10"/>
      <c r="GG959" s="10"/>
      <c r="GH959" s="10"/>
      <c r="GI959" s="10"/>
      <c r="GJ959" s="10"/>
      <c r="GK959" s="10"/>
      <c r="GL959" s="10"/>
      <c r="GM959" s="10"/>
      <c r="GN959" s="10"/>
      <c r="GO959" s="10"/>
      <c r="GP959" s="10"/>
      <c r="GQ959" s="10"/>
      <c r="GR959" s="10"/>
      <c r="GS959" s="10"/>
      <c r="GT959" s="10"/>
      <c r="GU959" s="10"/>
      <c r="GV959" s="10"/>
      <c r="GW959" s="10"/>
      <c r="GX959" s="10"/>
      <c r="GY959" s="10"/>
      <c r="GZ959" s="10"/>
      <c r="HA959" s="10"/>
      <c r="HB959" s="10"/>
      <c r="HC959" s="10"/>
      <c r="HD959" s="10"/>
      <c r="HE959" s="10"/>
      <c r="HF959" s="10"/>
    </row>
    <row r="960" spans="1:214">
      <c r="A960" s="71" t="s">
        <v>752</v>
      </c>
      <c r="B960" s="7">
        <v>4700305</v>
      </c>
      <c r="C960" s="7" t="s">
        <v>180</v>
      </c>
      <c r="D960" s="8">
        <v>0</v>
      </c>
    </row>
    <row r="961" spans="1:4">
      <c r="A961" s="71" t="s">
        <v>752</v>
      </c>
      <c r="B961" s="7">
        <v>4700306</v>
      </c>
      <c r="C961" s="7" t="s">
        <v>181</v>
      </c>
      <c r="D961" s="8">
        <v>0</v>
      </c>
    </row>
    <row r="962" spans="1:4">
      <c r="A962" s="71" t="s">
        <v>752</v>
      </c>
      <c r="B962" s="7">
        <v>4500111</v>
      </c>
      <c r="C962" s="7" t="s">
        <v>182</v>
      </c>
      <c r="D962" s="8">
        <v>0</v>
      </c>
    </row>
    <row r="963" spans="1:4">
      <c r="A963" s="71" t="s">
        <v>752</v>
      </c>
      <c r="B963" s="7">
        <v>4500113</v>
      </c>
      <c r="C963" s="7" t="s">
        <v>183</v>
      </c>
      <c r="D963" s="8">
        <v>0</v>
      </c>
    </row>
    <row r="964" spans="1:4">
      <c r="A964" s="71" t="s">
        <v>752</v>
      </c>
      <c r="B964" s="7">
        <v>4500115</v>
      </c>
      <c r="C964" s="7" t="s">
        <v>184</v>
      </c>
      <c r="D964" s="8">
        <v>0</v>
      </c>
    </row>
    <row r="965" spans="1:4">
      <c r="A965" s="71" t="s">
        <v>752</v>
      </c>
      <c r="B965" s="7">
        <v>4700309</v>
      </c>
      <c r="C965" s="7" t="s">
        <v>185</v>
      </c>
      <c r="D965" s="8">
        <v>0</v>
      </c>
    </row>
    <row r="966" spans="1:4">
      <c r="A966" s="71" t="s">
        <v>752</v>
      </c>
      <c r="B966" s="7">
        <v>4700311</v>
      </c>
      <c r="C966" s="7" t="s">
        <v>186</v>
      </c>
      <c r="D966" s="8">
        <v>798902</v>
      </c>
    </row>
    <row r="967" spans="1:4">
      <c r="A967" s="71" t="s">
        <v>752</v>
      </c>
      <c r="B967" s="7">
        <v>4700312</v>
      </c>
      <c r="C967" s="7" t="s">
        <v>187</v>
      </c>
      <c r="D967" s="8">
        <v>0</v>
      </c>
    </row>
    <row r="968" spans="1:4">
      <c r="A968" s="71" t="s">
        <v>752</v>
      </c>
      <c r="B968" s="7">
        <v>4700313</v>
      </c>
      <c r="C968" s="7" t="s">
        <v>188</v>
      </c>
      <c r="D968" s="8">
        <v>0</v>
      </c>
    </row>
    <row r="969" spans="1:4">
      <c r="A969" s="71" t="s">
        <v>752</v>
      </c>
      <c r="B969" s="7">
        <v>4700314</v>
      </c>
      <c r="C969" s="7" t="s">
        <v>189</v>
      </c>
      <c r="D969" s="8">
        <v>0</v>
      </c>
    </row>
    <row r="970" spans="1:4">
      <c r="A970" s="71" t="s">
        <v>752</v>
      </c>
      <c r="B970" s="7">
        <v>4700315</v>
      </c>
      <c r="C970" s="7" t="s">
        <v>190</v>
      </c>
      <c r="D970" s="8">
        <v>0</v>
      </c>
    </row>
    <row r="971" spans="1:4" ht="25.5">
      <c r="A971" s="71" t="s">
        <v>752</v>
      </c>
      <c r="B971" s="7">
        <v>4700316</v>
      </c>
      <c r="C971" s="7" t="s">
        <v>191</v>
      </c>
      <c r="D971" s="8">
        <v>0</v>
      </c>
    </row>
    <row r="972" spans="1:4" ht="25.5">
      <c r="A972" s="71" t="s">
        <v>752</v>
      </c>
      <c r="B972" s="7">
        <v>4700317</v>
      </c>
      <c r="C972" s="7" t="s">
        <v>192</v>
      </c>
      <c r="D972" s="8">
        <v>104122</v>
      </c>
    </row>
    <row r="973" spans="1:4">
      <c r="A973" s="71" t="s">
        <v>752</v>
      </c>
      <c r="B973" s="7">
        <v>4700318</v>
      </c>
      <c r="C973" s="7" t="s">
        <v>193</v>
      </c>
      <c r="D973" s="8">
        <v>0</v>
      </c>
    </row>
    <row r="974" spans="1:4">
      <c r="A974" s="71" t="s">
        <v>752</v>
      </c>
      <c r="B974" s="7">
        <v>4700319</v>
      </c>
      <c r="C974" s="7" t="s">
        <v>194</v>
      </c>
      <c r="D974" s="8">
        <v>0</v>
      </c>
    </row>
    <row r="975" spans="1:4">
      <c r="A975" s="71" t="s">
        <v>752</v>
      </c>
      <c r="B975" s="7">
        <v>4700401</v>
      </c>
      <c r="C975" s="7" t="s">
        <v>31</v>
      </c>
      <c r="D975" s="8">
        <v>0</v>
      </c>
    </row>
    <row r="976" spans="1:4">
      <c r="A976" s="71" t="s">
        <v>752</v>
      </c>
      <c r="B976" s="7">
        <v>4700402</v>
      </c>
      <c r="C976" s="7" t="s">
        <v>32</v>
      </c>
      <c r="D976" s="8">
        <v>0</v>
      </c>
    </row>
    <row r="977" spans="1:4">
      <c r="A977" s="71" t="s">
        <v>752</v>
      </c>
      <c r="B977" s="7">
        <v>4700403</v>
      </c>
      <c r="C977" s="7" t="s">
        <v>33</v>
      </c>
      <c r="D977" s="8">
        <v>0</v>
      </c>
    </row>
    <row r="978" spans="1:4" ht="25.5">
      <c r="A978" s="71" t="s">
        <v>752</v>
      </c>
      <c r="B978" s="7">
        <v>4700404</v>
      </c>
      <c r="C978" s="7" t="s">
        <v>34</v>
      </c>
      <c r="D978" s="8">
        <v>0</v>
      </c>
    </row>
    <row r="979" spans="1:4">
      <c r="A979" s="71" t="s">
        <v>752</v>
      </c>
      <c r="B979" s="7">
        <v>4700405</v>
      </c>
      <c r="C979" s="7" t="s">
        <v>35</v>
      </c>
      <c r="D979" s="8">
        <v>0</v>
      </c>
    </row>
    <row r="980" spans="1:4">
      <c r="A980" s="71" t="s">
        <v>752</v>
      </c>
      <c r="B980" s="7">
        <v>4700406</v>
      </c>
      <c r="C980" s="7" t="s">
        <v>36</v>
      </c>
      <c r="D980" s="8">
        <v>0</v>
      </c>
    </row>
    <row r="981" spans="1:4">
      <c r="A981" s="71" t="s">
        <v>752</v>
      </c>
      <c r="B981" s="7">
        <v>4700407</v>
      </c>
      <c r="C981" s="7" t="s">
        <v>195</v>
      </c>
      <c r="D981" s="8">
        <v>0</v>
      </c>
    </row>
    <row r="982" spans="1:4">
      <c r="A982" s="71" t="s">
        <v>752</v>
      </c>
      <c r="B982" s="7">
        <v>4700408</v>
      </c>
      <c r="C982" s="7" t="s">
        <v>38</v>
      </c>
      <c r="D982" s="8">
        <v>0</v>
      </c>
    </row>
    <row r="983" spans="1:4" ht="25.5">
      <c r="A983" s="71" t="s">
        <v>752</v>
      </c>
      <c r="B983" s="7">
        <v>4700409</v>
      </c>
      <c r="C983" s="7" t="s">
        <v>34</v>
      </c>
      <c r="D983" s="8">
        <v>0</v>
      </c>
    </row>
    <row r="984" spans="1:4">
      <c r="A984" s="71" t="s">
        <v>752</v>
      </c>
      <c r="B984" s="7">
        <v>4700410</v>
      </c>
      <c r="C984" s="7" t="s">
        <v>40</v>
      </c>
      <c r="D984" s="8">
        <v>0</v>
      </c>
    </row>
    <row r="985" spans="1:4">
      <c r="A985" s="71" t="s">
        <v>752</v>
      </c>
      <c r="B985" s="7">
        <v>4750201</v>
      </c>
      <c r="C985" s="7" t="s">
        <v>196</v>
      </c>
      <c r="D985" s="8">
        <v>0</v>
      </c>
    </row>
    <row r="986" spans="1:4" ht="25.5">
      <c r="A986" s="71" t="s">
        <v>752</v>
      </c>
      <c r="B986" s="7">
        <v>4860101</v>
      </c>
      <c r="C986" s="7" t="s">
        <v>1075</v>
      </c>
      <c r="D986" s="8">
        <v>261013</v>
      </c>
    </row>
    <row r="987" spans="1:4" ht="25.5">
      <c r="A987" s="71" t="s">
        <v>752</v>
      </c>
      <c r="B987" s="7">
        <v>4860102</v>
      </c>
      <c r="C987" s="7" t="s">
        <v>1076</v>
      </c>
      <c r="D987" s="8">
        <v>51688</v>
      </c>
    </row>
    <row r="988" spans="1:4">
      <c r="A988" s="71" t="s">
        <v>752</v>
      </c>
      <c r="B988" s="7">
        <v>4860103</v>
      </c>
      <c r="C988" s="7" t="s">
        <v>1077</v>
      </c>
      <c r="D988" s="8">
        <v>0</v>
      </c>
    </row>
    <row r="989" spans="1:4">
      <c r="A989" s="71" t="s">
        <v>752</v>
      </c>
      <c r="B989" s="7">
        <v>4860104</v>
      </c>
      <c r="C989" s="7" t="s">
        <v>1078</v>
      </c>
      <c r="D989" s="8">
        <v>76393</v>
      </c>
    </row>
    <row r="990" spans="1:4">
      <c r="A990" s="4">
        <v>13</v>
      </c>
      <c r="B990" s="5" t="s">
        <v>197</v>
      </c>
      <c r="C990" s="4" t="s">
        <v>198</v>
      </c>
      <c r="D990" s="6">
        <f>SUM(D991:D998)</f>
        <v>703008</v>
      </c>
    </row>
    <row r="991" spans="1:4" ht="25.5">
      <c r="A991" s="71" t="s">
        <v>752</v>
      </c>
      <c r="B991" s="7">
        <v>4700310</v>
      </c>
      <c r="C991" s="7" t="s">
        <v>1033</v>
      </c>
      <c r="D991" s="8">
        <v>703008</v>
      </c>
    </row>
    <row r="992" spans="1:4">
      <c r="A992" s="71" t="s">
        <v>752</v>
      </c>
      <c r="B992" s="7">
        <v>4700320</v>
      </c>
      <c r="C992" s="7" t="s">
        <v>1034</v>
      </c>
      <c r="D992" s="8">
        <v>0</v>
      </c>
    </row>
    <row r="993" spans="1:214">
      <c r="A993" s="71" t="s">
        <v>752</v>
      </c>
      <c r="B993" s="7">
        <v>4700321</v>
      </c>
      <c r="C993" s="7" t="s">
        <v>1035</v>
      </c>
      <c r="D993" s="8">
        <v>0</v>
      </c>
    </row>
    <row r="994" spans="1:214">
      <c r="A994" s="71" t="s">
        <v>752</v>
      </c>
      <c r="B994" s="7">
        <v>4700322</v>
      </c>
      <c r="C994" s="7" t="s">
        <v>1036</v>
      </c>
      <c r="D994" s="8">
        <v>0</v>
      </c>
    </row>
    <row r="995" spans="1:214">
      <c r="A995" s="71" t="s">
        <v>752</v>
      </c>
      <c r="B995" s="7">
        <v>4700323</v>
      </c>
      <c r="C995" s="7" t="s">
        <v>1037</v>
      </c>
      <c r="D995" s="8">
        <v>0</v>
      </c>
    </row>
    <row r="996" spans="1:214">
      <c r="A996" s="71" t="s">
        <v>752</v>
      </c>
      <c r="B996" s="7">
        <v>4700324</v>
      </c>
      <c r="C996" s="7" t="s">
        <v>1038</v>
      </c>
      <c r="D996" s="8">
        <v>0</v>
      </c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/>
      <c r="AP996" s="10"/>
      <c r="AQ996" s="10"/>
      <c r="AR996" s="10"/>
      <c r="AS996" s="10"/>
      <c r="AT996" s="10"/>
      <c r="AU996" s="10"/>
      <c r="AV996" s="10"/>
      <c r="AW996" s="10"/>
      <c r="AX996" s="10"/>
      <c r="AY996" s="10"/>
      <c r="AZ996" s="10"/>
      <c r="BA996" s="10"/>
      <c r="BB996" s="10"/>
      <c r="BC996" s="10"/>
      <c r="BD996" s="10"/>
      <c r="BE996" s="10"/>
      <c r="BF996" s="10"/>
      <c r="BG996" s="10"/>
      <c r="BH996" s="10"/>
      <c r="BI996" s="10"/>
      <c r="BJ996" s="10"/>
      <c r="BK996" s="10"/>
      <c r="BL996" s="10"/>
      <c r="BM996" s="10"/>
      <c r="BN996" s="10"/>
      <c r="BO996" s="10"/>
      <c r="BP996" s="10"/>
      <c r="BQ996" s="10"/>
      <c r="BR996" s="10"/>
      <c r="BS996" s="10"/>
      <c r="BT996" s="10"/>
      <c r="BU996" s="10"/>
      <c r="BV996" s="10"/>
      <c r="BW996" s="10"/>
      <c r="BX996" s="10"/>
      <c r="BY996" s="10"/>
      <c r="BZ996" s="10"/>
      <c r="CA996" s="10"/>
      <c r="CB996" s="10"/>
      <c r="CC996" s="10"/>
      <c r="CD996" s="10"/>
      <c r="CE996" s="10"/>
      <c r="CF996" s="10"/>
      <c r="CG996" s="10"/>
      <c r="CH996" s="10"/>
      <c r="CI996" s="10"/>
      <c r="CJ996" s="10"/>
      <c r="CK996" s="10"/>
      <c r="CL996" s="10"/>
      <c r="CM996" s="10"/>
      <c r="CN996" s="10"/>
      <c r="CO996" s="10"/>
      <c r="CP996" s="10"/>
      <c r="CQ996" s="10"/>
      <c r="CR996" s="10"/>
      <c r="CS996" s="10"/>
      <c r="CT996" s="10"/>
      <c r="CU996" s="10"/>
      <c r="CV996" s="10"/>
      <c r="CW996" s="10"/>
      <c r="CX996" s="10"/>
      <c r="CY996" s="10"/>
      <c r="CZ996" s="10"/>
      <c r="DA996" s="10"/>
      <c r="DB996" s="10"/>
      <c r="DC996" s="10"/>
      <c r="DD996" s="10"/>
      <c r="DE996" s="10"/>
      <c r="DF996" s="10"/>
      <c r="DG996" s="10"/>
      <c r="DH996" s="10"/>
      <c r="DI996" s="10"/>
      <c r="DJ996" s="10"/>
      <c r="DK996" s="10"/>
      <c r="DL996" s="10"/>
      <c r="DM996" s="10"/>
      <c r="DN996" s="10"/>
      <c r="DO996" s="10"/>
      <c r="DP996" s="10"/>
      <c r="DQ996" s="10"/>
      <c r="DR996" s="10"/>
      <c r="DS996" s="10"/>
      <c r="DT996" s="10"/>
      <c r="DU996" s="10"/>
      <c r="DV996" s="10"/>
      <c r="DW996" s="10"/>
      <c r="DX996" s="10"/>
      <c r="DY996" s="10"/>
      <c r="DZ996" s="10"/>
      <c r="EA996" s="10"/>
      <c r="EB996" s="10"/>
      <c r="EC996" s="10"/>
      <c r="ED996" s="10"/>
      <c r="EE996" s="10"/>
      <c r="EF996" s="10"/>
      <c r="EG996" s="10"/>
      <c r="EH996" s="10"/>
      <c r="EI996" s="10"/>
      <c r="EJ996" s="10"/>
      <c r="EK996" s="10"/>
      <c r="EL996" s="10"/>
      <c r="EM996" s="10"/>
      <c r="EN996" s="10"/>
      <c r="EO996" s="10"/>
      <c r="EP996" s="10"/>
      <c r="EQ996" s="10"/>
      <c r="ER996" s="10"/>
      <c r="ES996" s="10"/>
      <c r="ET996" s="10"/>
      <c r="EU996" s="10"/>
      <c r="EV996" s="10"/>
      <c r="EW996" s="10"/>
      <c r="EX996" s="10"/>
      <c r="EY996" s="10"/>
      <c r="EZ996" s="10"/>
      <c r="FA996" s="10"/>
      <c r="FB996" s="10"/>
      <c r="FC996" s="10"/>
      <c r="FD996" s="10"/>
      <c r="FE996" s="10"/>
      <c r="FF996" s="10"/>
      <c r="FG996" s="10"/>
      <c r="FH996" s="10"/>
      <c r="FI996" s="10"/>
      <c r="FJ996" s="10"/>
      <c r="FK996" s="10"/>
      <c r="FL996" s="10"/>
      <c r="FM996" s="10"/>
      <c r="FN996" s="10"/>
      <c r="FO996" s="10"/>
      <c r="FP996" s="10"/>
      <c r="FQ996" s="10"/>
      <c r="FR996" s="10"/>
      <c r="FS996" s="10"/>
      <c r="FT996" s="10"/>
      <c r="FU996" s="10"/>
      <c r="FV996" s="10"/>
      <c r="FW996" s="10"/>
      <c r="FX996" s="10"/>
      <c r="FY996" s="10"/>
      <c r="FZ996" s="10"/>
      <c r="GA996" s="10"/>
      <c r="GB996" s="10"/>
      <c r="GC996" s="10"/>
      <c r="GD996" s="10"/>
      <c r="GE996" s="10"/>
      <c r="GF996" s="10"/>
      <c r="GG996" s="10"/>
      <c r="GH996" s="10"/>
      <c r="GI996" s="10"/>
      <c r="GJ996" s="10"/>
      <c r="GK996" s="10"/>
      <c r="GL996" s="10"/>
      <c r="GM996" s="10"/>
      <c r="GN996" s="10"/>
      <c r="GO996" s="10"/>
      <c r="GP996" s="10"/>
      <c r="GQ996" s="10"/>
      <c r="GR996" s="10"/>
      <c r="GS996" s="10"/>
      <c r="GT996" s="10"/>
      <c r="GU996" s="10"/>
      <c r="GV996" s="10"/>
      <c r="GW996" s="10"/>
      <c r="GX996" s="10"/>
      <c r="GY996" s="10"/>
      <c r="GZ996" s="10"/>
      <c r="HA996" s="10"/>
      <c r="HB996" s="10"/>
      <c r="HC996" s="10"/>
      <c r="HD996" s="10"/>
      <c r="HE996" s="10"/>
      <c r="HF996" s="10"/>
    </row>
    <row r="997" spans="1:214">
      <c r="A997" s="71" t="s">
        <v>752</v>
      </c>
      <c r="B997" s="7">
        <v>4700325</v>
      </c>
      <c r="C997" s="7" t="s">
        <v>1039</v>
      </c>
      <c r="D997" s="8">
        <v>0</v>
      </c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  <c r="AM997" s="10"/>
      <c r="AN997" s="10"/>
      <c r="AO997" s="10"/>
      <c r="AP997" s="10"/>
      <c r="AQ997" s="10"/>
      <c r="AR997" s="10"/>
      <c r="AS997" s="10"/>
      <c r="AT997" s="10"/>
      <c r="AU997" s="10"/>
      <c r="AV997" s="10"/>
      <c r="AW997" s="10"/>
      <c r="AX997" s="10"/>
      <c r="AY997" s="10"/>
      <c r="AZ997" s="10"/>
      <c r="BA997" s="10"/>
      <c r="BB997" s="10"/>
      <c r="BC997" s="10"/>
      <c r="BD997" s="10"/>
      <c r="BE997" s="10"/>
      <c r="BF997" s="10"/>
      <c r="BG997" s="10"/>
      <c r="BH997" s="10"/>
      <c r="BI997" s="10"/>
      <c r="BJ997" s="10"/>
      <c r="BK997" s="10"/>
      <c r="BL997" s="10"/>
      <c r="BM997" s="10"/>
      <c r="BN997" s="10"/>
      <c r="BO997" s="10"/>
      <c r="BP997" s="10"/>
      <c r="BQ997" s="10"/>
      <c r="BR997" s="10"/>
      <c r="BS997" s="10"/>
      <c r="BT997" s="10"/>
      <c r="BU997" s="10"/>
      <c r="BV997" s="10"/>
      <c r="BW997" s="10"/>
      <c r="BX997" s="10"/>
      <c r="BY997" s="10"/>
      <c r="BZ997" s="10"/>
      <c r="CA997" s="10"/>
      <c r="CB997" s="10"/>
      <c r="CC997" s="10"/>
      <c r="CD997" s="10"/>
      <c r="CE997" s="10"/>
      <c r="CF997" s="10"/>
      <c r="CG997" s="10"/>
      <c r="CH997" s="10"/>
      <c r="CI997" s="10"/>
      <c r="CJ997" s="10"/>
      <c r="CK997" s="10"/>
      <c r="CL997" s="10"/>
      <c r="CM997" s="10"/>
      <c r="CN997" s="10"/>
      <c r="CO997" s="10"/>
      <c r="CP997" s="10"/>
      <c r="CQ997" s="10"/>
      <c r="CR997" s="10"/>
      <c r="CS997" s="10"/>
      <c r="CT997" s="10"/>
      <c r="CU997" s="10"/>
      <c r="CV997" s="10"/>
      <c r="CW997" s="10"/>
      <c r="CX997" s="10"/>
      <c r="CY997" s="10"/>
      <c r="CZ997" s="10"/>
      <c r="DA997" s="10"/>
      <c r="DB997" s="10"/>
      <c r="DC997" s="10"/>
      <c r="DD997" s="10"/>
      <c r="DE997" s="10"/>
      <c r="DF997" s="10"/>
      <c r="DG997" s="10"/>
      <c r="DH997" s="10"/>
      <c r="DI997" s="10"/>
      <c r="DJ997" s="10"/>
      <c r="DK997" s="10"/>
      <c r="DL997" s="10"/>
      <c r="DM997" s="10"/>
      <c r="DN997" s="10"/>
      <c r="DO997" s="10"/>
      <c r="DP997" s="10"/>
      <c r="DQ997" s="10"/>
      <c r="DR997" s="10"/>
      <c r="DS997" s="10"/>
      <c r="DT997" s="10"/>
      <c r="DU997" s="10"/>
      <c r="DV997" s="10"/>
      <c r="DW997" s="10"/>
      <c r="DX997" s="10"/>
      <c r="DY997" s="10"/>
      <c r="DZ997" s="10"/>
      <c r="EA997" s="10"/>
      <c r="EB997" s="10"/>
      <c r="EC997" s="10"/>
      <c r="ED997" s="10"/>
      <c r="EE997" s="10"/>
      <c r="EF997" s="10"/>
      <c r="EG997" s="10"/>
      <c r="EH997" s="10"/>
      <c r="EI997" s="10"/>
      <c r="EJ997" s="10"/>
      <c r="EK997" s="10"/>
      <c r="EL997" s="10"/>
      <c r="EM997" s="10"/>
      <c r="EN997" s="10"/>
      <c r="EO997" s="10"/>
      <c r="EP997" s="10"/>
      <c r="EQ997" s="10"/>
      <c r="ER997" s="10"/>
      <c r="ES997" s="10"/>
      <c r="ET997" s="10"/>
      <c r="EU997" s="10"/>
      <c r="EV997" s="10"/>
      <c r="EW997" s="10"/>
      <c r="EX997" s="10"/>
      <c r="EY997" s="10"/>
      <c r="EZ997" s="10"/>
      <c r="FA997" s="10"/>
      <c r="FB997" s="10"/>
      <c r="FC997" s="10"/>
      <c r="FD997" s="10"/>
      <c r="FE997" s="10"/>
      <c r="FF997" s="10"/>
      <c r="FG997" s="10"/>
      <c r="FH997" s="10"/>
      <c r="FI997" s="10"/>
      <c r="FJ997" s="10"/>
      <c r="FK997" s="10"/>
      <c r="FL997" s="10"/>
      <c r="FM997" s="10"/>
      <c r="FN997" s="10"/>
      <c r="FO997" s="10"/>
      <c r="FP997" s="10"/>
      <c r="FQ997" s="10"/>
      <c r="FR997" s="10"/>
      <c r="FS997" s="10"/>
      <c r="FT997" s="10"/>
      <c r="FU997" s="10"/>
      <c r="FV997" s="10"/>
      <c r="FW997" s="10"/>
      <c r="FX997" s="10"/>
      <c r="FY997" s="10"/>
      <c r="FZ997" s="10"/>
      <c r="GA997" s="10"/>
      <c r="GB997" s="10"/>
      <c r="GC997" s="10"/>
      <c r="GD997" s="10"/>
      <c r="GE997" s="10"/>
      <c r="GF997" s="10"/>
      <c r="GG997" s="10"/>
      <c r="GH997" s="10"/>
      <c r="GI997" s="10"/>
      <c r="GJ997" s="10"/>
      <c r="GK997" s="10"/>
      <c r="GL997" s="10"/>
      <c r="GM997" s="10"/>
      <c r="GN997" s="10"/>
      <c r="GO997" s="10"/>
      <c r="GP997" s="10"/>
      <c r="GQ997" s="10"/>
      <c r="GR997" s="10"/>
      <c r="GS997" s="10"/>
      <c r="GT997" s="10"/>
      <c r="GU997" s="10"/>
      <c r="GV997" s="10"/>
      <c r="GW997" s="10"/>
      <c r="GX997" s="10"/>
      <c r="GY997" s="10"/>
      <c r="GZ997" s="10"/>
      <c r="HA997" s="10"/>
      <c r="HB997" s="10"/>
      <c r="HC997" s="10"/>
      <c r="HD997" s="10"/>
      <c r="HE997" s="10"/>
      <c r="HF997" s="10"/>
    </row>
    <row r="998" spans="1:214">
      <c r="A998" s="71" t="s">
        <v>752</v>
      </c>
      <c r="B998" s="7">
        <v>4700411</v>
      </c>
      <c r="C998" s="7" t="s">
        <v>1040</v>
      </c>
      <c r="D998" s="8">
        <v>0</v>
      </c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  <c r="AM998" s="10"/>
      <c r="AN998" s="10"/>
      <c r="AO998" s="10"/>
      <c r="AP998" s="10"/>
      <c r="AQ998" s="10"/>
      <c r="AR998" s="10"/>
      <c r="AS998" s="10"/>
      <c r="AT998" s="10"/>
      <c r="AU998" s="10"/>
      <c r="AV998" s="10"/>
      <c r="AW998" s="10"/>
      <c r="AX998" s="10"/>
      <c r="AY998" s="10"/>
      <c r="AZ998" s="10"/>
      <c r="BA998" s="10"/>
      <c r="BB998" s="10"/>
      <c r="BC998" s="10"/>
      <c r="BD998" s="10"/>
      <c r="BE998" s="10"/>
      <c r="BF998" s="10"/>
      <c r="BG998" s="10"/>
      <c r="BH998" s="10"/>
      <c r="BI998" s="10"/>
      <c r="BJ998" s="10"/>
      <c r="BK998" s="10"/>
      <c r="BL998" s="10"/>
      <c r="BM998" s="10"/>
      <c r="BN998" s="10"/>
      <c r="BO998" s="10"/>
      <c r="BP998" s="10"/>
      <c r="BQ998" s="10"/>
      <c r="BR998" s="10"/>
      <c r="BS998" s="10"/>
      <c r="BT998" s="10"/>
      <c r="BU998" s="10"/>
      <c r="BV998" s="10"/>
      <c r="BW998" s="10"/>
      <c r="BX998" s="10"/>
      <c r="BY998" s="10"/>
      <c r="BZ998" s="10"/>
      <c r="CA998" s="10"/>
      <c r="CB998" s="10"/>
      <c r="CC998" s="10"/>
      <c r="CD998" s="10"/>
      <c r="CE998" s="10"/>
      <c r="CF998" s="10"/>
      <c r="CG998" s="10"/>
      <c r="CH998" s="10"/>
      <c r="CI998" s="10"/>
      <c r="CJ998" s="10"/>
      <c r="CK998" s="10"/>
      <c r="CL998" s="10"/>
      <c r="CM998" s="10"/>
      <c r="CN998" s="10"/>
      <c r="CO998" s="10"/>
      <c r="CP998" s="10"/>
      <c r="CQ998" s="10"/>
      <c r="CR998" s="10"/>
      <c r="CS998" s="10"/>
      <c r="CT998" s="10"/>
      <c r="CU998" s="10"/>
      <c r="CV998" s="10"/>
      <c r="CW998" s="10"/>
      <c r="CX998" s="10"/>
      <c r="CY998" s="10"/>
      <c r="CZ998" s="10"/>
      <c r="DA998" s="10"/>
      <c r="DB998" s="10"/>
      <c r="DC998" s="10"/>
      <c r="DD998" s="10"/>
      <c r="DE998" s="10"/>
      <c r="DF998" s="10"/>
      <c r="DG998" s="10"/>
      <c r="DH998" s="10"/>
      <c r="DI998" s="10"/>
      <c r="DJ998" s="10"/>
      <c r="DK998" s="10"/>
      <c r="DL998" s="10"/>
      <c r="DM998" s="10"/>
      <c r="DN998" s="10"/>
      <c r="DO998" s="10"/>
      <c r="DP998" s="10"/>
      <c r="DQ998" s="10"/>
      <c r="DR998" s="10"/>
      <c r="DS998" s="10"/>
      <c r="DT998" s="10"/>
      <c r="DU998" s="10"/>
      <c r="DV998" s="10"/>
      <c r="DW998" s="10"/>
      <c r="DX998" s="10"/>
      <c r="DY998" s="10"/>
      <c r="DZ998" s="10"/>
      <c r="EA998" s="10"/>
      <c r="EB998" s="10"/>
      <c r="EC998" s="10"/>
      <c r="ED998" s="10"/>
      <c r="EE998" s="10"/>
      <c r="EF998" s="10"/>
      <c r="EG998" s="10"/>
      <c r="EH998" s="10"/>
      <c r="EI998" s="10"/>
      <c r="EJ998" s="10"/>
      <c r="EK998" s="10"/>
      <c r="EL998" s="10"/>
      <c r="EM998" s="10"/>
      <c r="EN998" s="10"/>
      <c r="EO998" s="10"/>
      <c r="EP998" s="10"/>
      <c r="EQ998" s="10"/>
      <c r="ER998" s="10"/>
      <c r="ES998" s="10"/>
      <c r="ET998" s="10"/>
      <c r="EU998" s="10"/>
      <c r="EV998" s="10"/>
      <c r="EW998" s="10"/>
      <c r="EX998" s="10"/>
      <c r="EY998" s="10"/>
      <c r="EZ998" s="10"/>
      <c r="FA998" s="10"/>
      <c r="FB998" s="10"/>
      <c r="FC998" s="10"/>
      <c r="FD998" s="10"/>
      <c r="FE998" s="10"/>
      <c r="FF998" s="10"/>
      <c r="FG998" s="10"/>
      <c r="FH998" s="10"/>
      <c r="FI998" s="10"/>
      <c r="FJ998" s="10"/>
      <c r="FK998" s="10"/>
      <c r="FL998" s="10"/>
      <c r="FM998" s="10"/>
      <c r="FN998" s="10"/>
      <c r="FO998" s="10"/>
      <c r="FP998" s="10"/>
      <c r="FQ998" s="10"/>
      <c r="FR998" s="10"/>
      <c r="FS998" s="10"/>
      <c r="FT998" s="10"/>
      <c r="FU998" s="10"/>
      <c r="FV998" s="10"/>
      <c r="FW998" s="10"/>
      <c r="FX998" s="10"/>
      <c r="FY998" s="10"/>
      <c r="FZ998" s="10"/>
      <c r="GA998" s="10"/>
      <c r="GB998" s="10"/>
      <c r="GC998" s="10"/>
      <c r="GD998" s="10"/>
      <c r="GE998" s="10"/>
      <c r="GF998" s="10"/>
      <c r="GG998" s="10"/>
      <c r="GH998" s="10"/>
      <c r="GI998" s="10"/>
      <c r="GJ998" s="10"/>
      <c r="GK998" s="10"/>
      <c r="GL998" s="10"/>
      <c r="GM998" s="10"/>
      <c r="GN998" s="10"/>
      <c r="GO998" s="10"/>
      <c r="GP998" s="10"/>
      <c r="GQ998" s="10"/>
      <c r="GR998" s="10"/>
      <c r="GS998" s="10"/>
      <c r="GT998" s="10"/>
      <c r="GU998" s="10"/>
      <c r="GV998" s="10"/>
      <c r="GW998" s="10"/>
      <c r="GX998" s="10"/>
      <c r="GY998" s="10"/>
      <c r="GZ998" s="10"/>
      <c r="HA998" s="10"/>
      <c r="HB998" s="10"/>
      <c r="HC998" s="10"/>
      <c r="HD998" s="10"/>
      <c r="HE998" s="10"/>
      <c r="HF998" s="10"/>
    </row>
    <row r="999" spans="1:214" ht="38.25">
      <c r="A999" s="4">
        <v>15</v>
      </c>
      <c r="B999" s="5" t="s">
        <v>1041</v>
      </c>
      <c r="C999" s="4" t="s">
        <v>1042</v>
      </c>
      <c r="D999" s="6">
        <f>D990+D955+D951</f>
        <v>1995573</v>
      </c>
      <c r="E999" s="12"/>
      <c r="F999" s="11"/>
      <c r="G999" s="12"/>
      <c r="H999" s="12"/>
      <c r="I999" s="12"/>
      <c r="J999" s="11"/>
      <c r="K999" s="12"/>
      <c r="L999" s="12"/>
      <c r="M999" s="11"/>
      <c r="N999" s="12"/>
      <c r="O999" s="12"/>
      <c r="P999" s="11"/>
      <c r="Q999" s="12"/>
      <c r="R999" s="12"/>
      <c r="S999" s="11"/>
      <c r="T999" s="12"/>
      <c r="U999" s="12"/>
      <c r="V999" s="11"/>
      <c r="W999" s="12"/>
      <c r="X999" s="12"/>
      <c r="Y999" s="11"/>
      <c r="Z999" s="12"/>
      <c r="AA999" s="12"/>
      <c r="AB999" s="11"/>
      <c r="AC999" s="12"/>
      <c r="AD999" s="12"/>
      <c r="AE999" s="11"/>
      <c r="AF999" s="12"/>
      <c r="AG999" s="12"/>
      <c r="AH999" s="11"/>
      <c r="AI999" s="12"/>
      <c r="AJ999" s="12"/>
      <c r="AK999" s="11"/>
      <c r="AL999" s="12"/>
      <c r="AM999" s="12"/>
      <c r="AN999" s="11"/>
      <c r="AO999" s="12"/>
      <c r="AP999" s="12"/>
      <c r="AQ999" s="11"/>
      <c r="AR999" s="12"/>
      <c r="AS999" s="12"/>
      <c r="AT999" s="11"/>
      <c r="AU999" s="12"/>
      <c r="AV999" s="12"/>
      <c r="AW999" s="11"/>
      <c r="AX999" s="12"/>
      <c r="AY999" s="12"/>
      <c r="AZ999" s="11"/>
      <c r="BA999" s="12"/>
      <c r="BB999" s="12"/>
      <c r="BC999" s="11"/>
      <c r="BD999" s="12"/>
      <c r="BE999" s="12"/>
      <c r="BF999" s="11"/>
      <c r="BG999" s="12"/>
      <c r="BH999" s="12"/>
      <c r="BI999" s="11"/>
      <c r="BJ999" s="12"/>
      <c r="BK999" s="12"/>
      <c r="BL999" s="11"/>
      <c r="BM999" s="12"/>
      <c r="BN999" s="12"/>
      <c r="BO999" s="11"/>
      <c r="BP999" s="12"/>
      <c r="BQ999" s="12"/>
      <c r="BR999" s="11"/>
      <c r="BS999" s="12"/>
      <c r="BT999" s="12"/>
      <c r="BU999" s="11"/>
      <c r="BV999" s="12"/>
      <c r="BW999" s="12"/>
      <c r="BX999" s="11"/>
      <c r="BY999" s="12"/>
      <c r="BZ999" s="12"/>
      <c r="CA999" s="11"/>
      <c r="CB999" s="12"/>
      <c r="CC999" s="12"/>
      <c r="CD999" s="11"/>
      <c r="CE999" s="12"/>
      <c r="CF999" s="12"/>
      <c r="CG999" s="11"/>
      <c r="CH999" s="12"/>
      <c r="CI999" s="12"/>
      <c r="CJ999" s="11"/>
      <c r="CK999" s="12"/>
      <c r="CL999" s="12"/>
      <c r="CM999" s="11"/>
      <c r="CN999" s="12"/>
      <c r="CO999" s="12"/>
      <c r="CP999" s="11"/>
      <c r="CQ999" s="12"/>
      <c r="CR999" s="12"/>
      <c r="CS999" s="11"/>
      <c r="CT999" s="12"/>
      <c r="CU999" s="12"/>
      <c r="CV999" s="11"/>
      <c r="CW999" s="12"/>
      <c r="CX999" s="12"/>
      <c r="CY999" s="11"/>
      <c r="CZ999" s="12"/>
      <c r="DA999" s="12"/>
      <c r="DB999" s="11"/>
      <c r="DC999" s="12"/>
      <c r="DD999" s="12"/>
      <c r="DE999" s="11"/>
      <c r="DF999" s="12"/>
      <c r="DG999" s="12"/>
      <c r="DH999" s="11"/>
      <c r="DI999" s="12"/>
      <c r="DJ999" s="12"/>
      <c r="DK999" s="11"/>
      <c r="DL999" s="12"/>
      <c r="DM999" s="12"/>
      <c r="DN999" s="11"/>
      <c r="DO999" s="12"/>
      <c r="DP999" s="12"/>
      <c r="DQ999" s="11"/>
      <c r="DR999" s="12"/>
      <c r="DS999" s="12"/>
      <c r="DT999" s="11"/>
      <c r="DU999" s="12"/>
      <c r="DV999" s="12"/>
      <c r="DW999" s="11"/>
      <c r="DX999" s="12"/>
      <c r="DY999" s="12"/>
      <c r="DZ999" s="11"/>
      <c r="EA999" s="12"/>
      <c r="EB999" s="12"/>
      <c r="EC999" s="11"/>
      <c r="ED999" s="12"/>
      <c r="EE999" s="12"/>
      <c r="EF999" s="11"/>
      <c r="EG999" s="12"/>
      <c r="EH999" s="12"/>
      <c r="EI999" s="11"/>
      <c r="EJ999" s="12"/>
      <c r="EK999" s="12"/>
      <c r="EL999" s="11"/>
      <c r="EM999" s="12"/>
      <c r="EN999" s="12"/>
      <c r="EO999" s="11"/>
      <c r="EP999" s="12"/>
      <c r="EQ999" s="12"/>
      <c r="ER999" s="11"/>
      <c r="ES999" s="12"/>
      <c r="ET999" s="12"/>
      <c r="EU999" s="11"/>
      <c r="EV999" s="12"/>
      <c r="EW999" s="12"/>
      <c r="EX999" s="11"/>
      <c r="EY999" s="12"/>
      <c r="EZ999" s="12"/>
      <c r="FA999" s="11"/>
      <c r="FB999" s="12"/>
      <c r="FC999" s="12"/>
      <c r="FD999" s="11"/>
      <c r="FE999" s="12"/>
      <c r="FF999" s="12"/>
      <c r="FG999" s="11"/>
      <c r="FH999" s="12"/>
      <c r="FI999" s="12"/>
      <c r="FJ999" s="11"/>
      <c r="FK999" s="12"/>
      <c r="FL999" s="12"/>
      <c r="FM999" s="11"/>
      <c r="FN999" s="12"/>
      <c r="FO999" s="12"/>
      <c r="FP999" s="11"/>
      <c r="FQ999" s="12"/>
      <c r="FR999" s="12"/>
      <c r="FS999" s="11"/>
      <c r="FT999" s="12"/>
      <c r="FU999" s="12"/>
      <c r="FV999" s="11"/>
      <c r="FW999" s="12"/>
      <c r="FX999" s="12"/>
      <c r="FY999" s="11"/>
      <c r="FZ999" s="12"/>
      <c r="GA999" s="12"/>
      <c r="GB999" s="11"/>
      <c r="GC999" s="12"/>
      <c r="GD999" s="12"/>
      <c r="GE999" s="11"/>
      <c r="GF999" s="12"/>
      <c r="GG999" s="12"/>
      <c r="GH999" s="11"/>
      <c r="GI999" s="12"/>
      <c r="GJ999" s="12"/>
      <c r="GK999" s="11"/>
      <c r="GL999" s="12"/>
      <c r="GM999" s="12"/>
      <c r="GN999" s="11"/>
      <c r="GO999" s="12"/>
      <c r="GP999" s="12"/>
      <c r="GQ999" s="11"/>
      <c r="GR999" s="12"/>
      <c r="GS999" s="12"/>
      <c r="GT999" s="11"/>
      <c r="GU999" s="12"/>
      <c r="GV999" s="12"/>
      <c r="GW999" s="11"/>
      <c r="GX999" s="12"/>
      <c r="GY999" s="12"/>
      <c r="GZ999" s="11"/>
      <c r="HA999" s="12"/>
      <c r="HB999" s="12"/>
      <c r="HC999" s="11"/>
      <c r="HD999" s="12"/>
      <c r="HE999" s="12"/>
      <c r="HF999" s="11"/>
    </row>
    <row r="1000" spans="1:214" ht="25.5">
      <c r="A1000" s="4">
        <v>16</v>
      </c>
      <c r="B1000" s="5" t="s">
        <v>1043</v>
      </c>
      <c r="C1000" s="4" t="s">
        <v>1044</v>
      </c>
      <c r="D1000" s="6">
        <f>SUM(D950,D999)</f>
        <v>774870414</v>
      </c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  <c r="AM1000" s="10"/>
      <c r="AN1000" s="10"/>
      <c r="AO1000" s="10"/>
      <c r="AP1000" s="10"/>
      <c r="AQ1000" s="10"/>
      <c r="AR1000" s="10"/>
      <c r="AS1000" s="10"/>
      <c r="AT1000" s="10"/>
      <c r="AU1000" s="10"/>
      <c r="AV1000" s="10"/>
      <c r="AW1000" s="10"/>
      <c r="AX1000" s="10"/>
      <c r="AY1000" s="10"/>
      <c r="AZ1000" s="10"/>
      <c r="BA1000" s="10"/>
      <c r="BB1000" s="10"/>
      <c r="BC1000" s="10"/>
      <c r="BD1000" s="10"/>
      <c r="BE1000" s="10"/>
      <c r="BF1000" s="10"/>
      <c r="BG1000" s="10"/>
      <c r="BH1000" s="10"/>
      <c r="BI1000" s="10"/>
      <c r="BJ1000" s="10"/>
      <c r="BK1000" s="10"/>
      <c r="BL1000" s="10"/>
      <c r="BM1000" s="10"/>
      <c r="BN1000" s="10"/>
      <c r="BO1000" s="10"/>
      <c r="BP1000" s="10"/>
      <c r="BQ1000" s="10"/>
      <c r="BR1000" s="10"/>
      <c r="BS1000" s="10"/>
      <c r="BT1000" s="10"/>
      <c r="BU1000" s="10"/>
      <c r="BV1000" s="10"/>
      <c r="BW1000" s="10"/>
      <c r="BX1000" s="10"/>
      <c r="BY1000" s="10"/>
      <c r="BZ1000" s="10"/>
      <c r="CA1000" s="10"/>
      <c r="CB1000" s="10"/>
      <c r="CC1000" s="10"/>
      <c r="CD1000" s="10"/>
      <c r="CE1000" s="10"/>
      <c r="CF1000" s="10"/>
      <c r="CG1000" s="10"/>
      <c r="CH1000" s="10"/>
      <c r="CI1000" s="10"/>
      <c r="CJ1000" s="10"/>
      <c r="CK1000" s="10"/>
      <c r="CL1000" s="10"/>
      <c r="CM1000" s="10"/>
      <c r="CN1000" s="10"/>
      <c r="CO1000" s="10"/>
      <c r="CP1000" s="10"/>
      <c r="CQ1000" s="10"/>
      <c r="CR1000" s="10"/>
      <c r="CS1000" s="10"/>
      <c r="CT1000" s="10"/>
      <c r="CU1000" s="10"/>
      <c r="CV1000" s="10"/>
      <c r="CW1000" s="10"/>
      <c r="CX1000" s="10"/>
      <c r="CY1000" s="10"/>
      <c r="CZ1000" s="10"/>
      <c r="DA1000" s="10"/>
      <c r="DB1000" s="10"/>
      <c r="DC1000" s="10"/>
      <c r="DD1000" s="10"/>
      <c r="DE1000" s="10"/>
      <c r="DF1000" s="10"/>
      <c r="DG1000" s="10"/>
      <c r="DH1000" s="10"/>
      <c r="DI1000" s="10"/>
      <c r="DJ1000" s="10"/>
      <c r="DK1000" s="10"/>
      <c r="DL1000" s="10"/>
      <c r="DM1000" s="10"/>
      <c r="DN1000" s="10"/>
      <c r="DO1000" s="10"/>
      <c r="DP1000" s="10"/>
      <c r="DQ1000" s="10"/>
      <c r="DR1000" s="10"/>
      <c r="DS1000" s="10"/>
      <c r="DT1000" s="10"/>
      <c r="DU1000" s="10"/>
      <c r="DV1000" s="10"/>
      <c r="DW1000" s="10"/>
      <c r="DX1000" s="10"/>
      <c r="DY1000" s="10"/>
      <c r="DZ1000" s="10"/>
      <c r="EA1000" s="10"/>
      <c r="EB1000" s="10"/>
      <c r="EC1000" s="10"/>
      <c r="ED1000" s="10"/>
      <c r="EE1000" s="10"/>
      <c r="EF1000" s="10"/>
      <c r="EG1000" s="10"/>
      <c r="EH1000" s="10"/>
      <c r="EI1000" s="10"/>
      <c r="EJ1000" s="10"/>
      <c r="EK1000" s="10"/>
      <c r="EL1000" s="10"/>
      <c r="EM1000" s="10"/>
      <c r="EN1000" s="10"/>
      <c r="EO1000" s="10"/>
      <c r="EP1000" s="10"/>
      <c r="EQ1000" s="10"/>
      <c r="ER1000" s="10"/>
      <c r="ES1000" s="10"/>
      <c r="ET1000" s="10"/>
      <c r="EU1000" s="10"/>
      <c r="EV1000" s="10"/>
      <c r="EW1000" s="10"/>
      <c r="EX1000" s="10"/>
      <c r="EY1000" s="10"/>
      <c r="EZ1000" s="10"/>
      <c r="FA1000" s="10"/>
      <c r="FB1000" s="10"/>
      <c r="FC1000" s="10"/>
      <c r="FD1000" s="10"/>
      <c r="FE1000" s="10"/>
      <c r="FF1000" s="10"/>
      <c r="FG1000" s="10"/>
      <c r="FH1000" s="10"/>
      <c r="FI1000" s="10"/>
      <c r="FJ1000" s="10"/>
      <c r="FK1000" s="10"/>
      <c r="FL1000" s="10"/>
      <c r="FM1000" s="10"/>
      <c r="FN1000" s="10"/>
      <c r="FO1000" s="10"/>
      <c r="FP1000" s="10"/>
      <c r="FQ1000" s="10"/>
      <c r="FR1000" s="10"/>
      <c r="FS1000" s="10"/>
      <c r="FT1000" s="10"/>
      <c r="FU1000" s="10"/>
      <c r="FV1000" s="10"/>
      <c r="FW1000" s="10"/>
      <c r="FX1000" s="10"/>
      <c r="FY1000" s="10"/>
      <c r="FZ1000" s="10"/>
      <c r="GA1000" s="10"/>
      <c r="GB1000" s="10"/>
      <c r="GC1000" s="10"/>
      <c r="GD1000" s="10"/>
      <c r="GE1000" s="10"/>
      <c r="GF1000" s="10"/>
      <c r="GG1000" s="10"/>
      <c r="GH1000" s="10"/>
      <c r="GI1000" s="10"/>
      <c r="GJ1000" s="10"/>
      <c r="GK1000" s="10"/>
      <c r="GL1000" s="10"/>
      <c r="GM1000" s="10"/>
      <c r="GN1000" s="10"/>
      <c r="GO1000" s="10"/>
      <c r="GP1000" s="10"/>
      <c r="GQ1000" s="10"/>
      <c r="GR1000" s="10"/>
      <c r="GS1000" s="10"/>
      <c r="GT1000" s="10"/>
      <c r="GU1000" s="10"/>
      <c r="GV1000" s="10"/>
      <c r="GW1000" s="10"/>
      <c r="GX1000" s="10"/>
      <c r="GY1000" s="10"/>
      <c r="GZ1000" s="10"/>
      <c r="HA1000" s="10"/>
      <c r="HB1000" s="10"/>
      <c r="HC1000" s="10"/>
      <c r="HD1000" s="10"/>
      <c r="HE1000" s="10"/>
      <c r="HF1000" s="10"/>
    </row>
    <row r="1001" spans="1:214">
      <c r="A1001" s="4">
        <v>53</v>
      </c>
      <c r="B1001" s="5" t="s">
        <v>1045</v>
      </c>
      <c r="C1001" s="4" t="s">
        <v>1046</v>
      </c>
      <c r="D1001" s="6">
        <f>SUM(D1002:D1004)+SUM(D1005:D1008)+SUM(D1009:D1020)+SUM(D1021:D1022)+SUM(D1023:D1029)</f>
        <v>31900660</v>
      </c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  <c r="AC1001" s="10"/>
      <c r="AD1001" s="10"/>
      <c r="AE1001" s="10"/>
      <c r="AF1001" s="10"/>
      <c r="AG1001" s="10"/>
      <c r="AH1001" s="10"/>
      <c r="AI1001" s="10"/>
      <c r="AJ1001" s="10"/>
      <c r="AK1001" s="10"/>
      <c r="AL1001" s="10"/>
      <c r="AM1001" s="10"/>
      <c r="AN1001" s="10"/>
      <c r="AO1001" s="10"/>
      <c r="AP1001" s="10"/>
      <c r="AQ1001" s="10"/>
      <c r="AR1001" s="10"/>
      <c r="AS1001" s="10"/>
      <c r="AT1001" s="10"/>
      <c r="AU1001" s="10"/>
      <c r="AV1001" s="10"/>
      <c r="AW1001" s="10"/>
      <c r="AX1001" s="10"/>
      <c r="AY1001" s="10"/>
      <c r="AZ1001" s="10"/>
      <c r="BA1001" s="10"/>
      <c r="BB1001" s="10"/>
      <c r="BC1001" s="10"/>
      <c r="BD1001" s="10"/>
      <c r="BE1001" s="10"/>
      <c r="BF1001" s="10"/>
      <c r="BG1001" s="10"/>
      <c r="BH1001" s="10"/>
      <c r="BI1001" s="10"/>
      <c r="BJ1001" s="10"/>
      <c r="BK1001" s="10"/>
      <c r="BL1001" s="10"/>
      <c r="BM1001" s="10"/>
      <c r="BN1001" s="10"/>
      <c r="BO1001" s="10"/>
      <c r="BP1001" s="10"/>
      <c r="BQ1001" s="10"/>
      <c r="BR1001" s="10"/>
      <c r="BS1001" s="10"/>
      <c r="BT1001" s="10"/>
      <c r="BU1001" s="10"/>
      <c r="BV1001" s="10"/>
      <c r="BW1001" s="10"/>
      <c r="BX1001" s="10"/>
      <c r="BY1001" s="10"/>
      <c r="BZ1001" s="10"/>
      <c r="CA1001" s="10"/>
      <c r="CB1001" s="10"/>
      <c r="CC1001" s="10"/>
      <c r="CD1001" s="10"/>
      <c r="CE1001" s="10"/>
      <c r="CF1001" s="10"/>
      <c r="CG1001" s="10"/>
      <c r="CH1001" s="10"/>
      <c r="CI1001" s="10"/>
      <c r="CJ1001" s="10"/>
      <c r="CK1001" s="10"/>
      <c r="CL1001" s="10"/>
      <c r="CM1001" s="10"/>
      <c r="CN1001" s="10"/>
      <c r="CO1001" s="10"/>
      <c r="CP1001" s="10"/>
      <c r="CQ1001" s="10"/>
      <c r="CR1001" s="10"/>
      <c r="CS1001" s="10"/>
      <c r="CT1001" s="10"/>
      <c r="CU1001" s="10"/>
      <c r="CV1001" s="10"/>
      <c r="CW1001" s="10"/>
      <c r="CX1001" s="10"/>
      <c r="CY1001" s="10"/>
      <c r="CZ1001" s="10"/>
      <c r="DA1001" s="10"/>
      <c r="DB1001" s="10"/>
      <c r="DC1001" s="10"/>
      <c r="DD1001" s="10"/>
      <c r="DE1001" s="10"/>
      <c r="DF1001" s="10"/>
      <c r="DG1001" s="10"/>
      <c r="DH1001" s="10"/>
      <c r="DI1001" s="10"/>
      <c r="DJ1001" s="10"/>
      <c r="DK1001" s="10"/>
      <c r="DL1001" s="10"/>
      <c r="DM1001" s="10"/>
      <c r="DN1001" s="10"/>
      <c r="DO1001" s="10"/>
      <c r="DP1001" s="10"/>
      <c r="DQ1001" s="10"/>
      <c r="DR1001" s="10"/>
      <c r="DS1001" s="10"/>
      <c r="DT1001" s="10"/>
      <c r="DU1001" s="10"/>
      <c r="DV1001" s="10"/>
      <c r="DW1001" s="10"/>
      <c r="DX1001" s="10"/>
      <c r="DY1001" s="10"/>
      <c r="DZ1001" s="10"/>
      <c r="EA1001" s="10"/>
      <c r="EB1001" s="10"/>
      <c r="EC1001" s="10"/>
      <c r="ED1001" s="10"/>
      <c r="EE1001" s="10"/>
      <c r="EF1001" s="10"/>
      <c r="EG1001" s="10"/>
      <c r="EH1001" s="10"/>
      <c r="EI1001" s="10"/>
      <c r="EJ1001" s="10"/>
      <c r="EK1001" s="10"/>
      <c r="EL1001" s="10"/>
      <c r="EM1001" s="10"/>
      <c r="EN1001" s="10"/>
      <c r="EO1001" s="10"/>
      <c r="EP1001" s="10"/>
      <c r="EQ1001" s="10"/>
      <c r="ER1001" s="10"/>
      <c r="ES1001" s="10"/>
      <c r="ET1001" s="10"/>
      <c r="EU1001" s="10"/>
      <c r="EV1001" s="10"/>
      <c r="EW1001" s="10"/>
      <c r="EX1001" s="10"/>
      <c r="EY1001" s="10"/>
      <c r="EZ1001" s="10"/>
      <c r="FA1001" s="10"/>
      <c r="FB1001" s="10"/>
      <c r="FC1001" s="10"/>
      <c r="FD1001" s="10"/>
      <c r="FE1001" s="10"/>
      <c r="FF1001" s="10"/>
      <c r="FG1001" s="10"/>
      <c r="FH1001" s="10"/>
      <c r="FI1001" s="10"/>
      <c r="FJ1001" s="10"/>
      <c r="FK1001" s="10"/>
      <c r="FL1001" s="10"/>
      <c r="FM1001" s="10"/>
      <c r="FN1001" s="10"/>
      <c r="FO1001" s="10"/>
      <c r="FP1001" s="10"/>
      <c r="FQ1001" s="10"/>
      <c r="FR1001" s="10"/>
      <c r="FS1001" s="10"/>
      <c r="FT1001" s="10"/>
      <c r="FU1001" s="10"/>
      <c r="FV1001" s="10"/>
      <c r="FW1001" s="10"/>
      <c r="FX1001" s="10"/>
      <c r="FY1001" s="10"/>
      <c r="FZ1001" s="10"/>
      <c r="GA1001" s="10"/>
      <c r="GB1001" s="10"/>
      <c r="GC1001" s="10"/>
      <c r="GD1001" s="10"/>
      <c r="GE1001" s="10"/>
      <c r="GF1001" s="10"/>
      <c r="GG1001" s="10"/>
      <c r="GH1001" s="10"/>
      <c r="GI1001" s="10"/>
      <c r="GJ1001" s="10"/>
      <c r="GK1001" s="10"/>
      <c r="GL1001" s="10"/>
      <c r="GM1001" s="10"/>
      <c r="GN1001" s="10"/>
      <c r="GO1001" s="10"/>
      <c r="GP1001" s="10"/>
      <c r="GQ1001" s="10"/>
      <c r="GR1001" s="10"/>
      <c r="GS1001" s="10"/>
      <c r="GT1001" s="10"/>
      <c r="GU1001" s="10"/>
      <c r="GV1001" s="10"/>
      <c r="GW1001" s="10"/>
      <c r="GX1001" s="10"/>
      <c r="GY1001" s="10"/>
      <c r="GZ1001" s="10"/>
      <c r="HA1001" s="10"/>
      <c r="HB1001" s="10"/>
      <c r="HC1001" s="10"/>
      <c r="HD1001" s="10"/>
      <c r="HE1001" s="10"/>
      <c r="HF1001" s="10"/>
    </row>
    <row r="1002" spans="1:214">
      <c r="A1002" s="71" t="s">
        <v>752</v>
      </c>
      <c r="B1002" s="7">
        <v>4500204</v>
      </c>
      <c r="C1002" s="7" t="s">
        <v>1047</v>
      </c>
      <c r="D1002" s="8">
        <v>192973</v>
      </c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/>
      <c r="AC1002" s="10"/>
      <c r="AD1002" s="10"/>
      <c r="AE1002" s="10"/>
      <c r="AF1002" s="10"/>
      <c r="AG1002" s="10"/>
      <c r="AH1002" s="10"/>
      <c r="AI1002" s="10"/>
      <c r="AJ1002" s="10"/>
      <c r="AK1002" s="10"/>
      <c r="AL1002" s="10"/>
      <c r="AM1002" s="10"/>
      <c r="AN1002" s="10"/>
      <c r="AO1002" s="10"/>
      <c r="AP1002" s="10"/>
      <c r="AQ1002" s="10"/>
      <c r="AR1002" s="10"/>
      <c r="AS1002" s="10"/>
      <c r="AT1002" s="10"/>
      <c r="AU1002" s="10"/>
      <c r="AV1002" s="10"/>
      <c r="AW1002" s="10"/>
      <c r="AX1002" s="10"/>
      <c r="AY1002" s="10"/>
      <c r="AZ1002" s="10"/>
      <c r="BA1002" s="10"/>
      <c r="BB1002" s="10"/>
      <c r="BC1002" s="10"/>
      <c r="BD1002" s="10"/>
      <c r="BE1002" s="10"/>
      <c r="BF1002" s="10"/>
      <c r="BG1002" s="10"/>
      <c r="BH1002" s="10"/>
      <c r="BI1002" s="10"/>
      <c r="BJ1002" s="10"/>
      <c r="BK1002" s="10"/>
      <c r="BL1002" s="10"/>
      <c r="BM1002" s="10"/>
      <c r="BN1002" s="10"/>
      <c r="BO1002" s="10"/>
      <c r="BP1002" s="10"/>
      <c r="BQ1002" s="10"/>
      <c r="BR1002" s="10"/>
      <c r="BS1002" s="10"/>
      <c r="BT1002" s="10"/>
      <c r="BU1002" s="10"/>
      <c r="BV1002" s="10"/>
      <c r="BW1002" s="10"/>
      <c r="BX1002" s="10"/>
      <c r="BY1002" s="10"/>
      <c r="BZ1002" s="10"/>
      <c r="CA1002" s="10"/>
      <c r="CB1002" s="10"/>
      <c r="CC1002" s="10"/>
      <c r="CD1002" s="10"/>
      <c r="CE1002" s="10"/>
      <c r="CF1002" s="10"/>
      <c r="CG1002" s="10"/>
      <c r="CH1002" s="10"/>
      <c r="CI1002" s="10"/>
      <c r="CJ1002" s="10"/>
      <c r="CK1002" s="10"/>
      <c r="CL1002" s="10"/>
      <c r="CM1002" s="10"/>
      <c r="CN1002" s="10"/>
      <c r="CO1002" s="10"/>
      <c r="CP1002" s="10"/>
      <c r="CQ1002" s="10"/>
      <c r="CR1002" s="10"/>
      <c r="CS1002" s="10"/>
      <c r="CT1002" s="10"/>
      <c r="CU1002" s="10"/>
      <c r="CV1002" s="10"/>
      <c r="CW1002" s="10"/>
      <c r="CX1002" s="10"/>
      <c r="CY1002" s="10"/>
      <c r="CZ1002" s="10"/>
      <c r="DA1002" s="10"/>
      <c r="DB1002" s="10"/>
      <c r="DC1002" s="10"/>
      <c r="DD1002" s="10"/>
      <c r="DE1002" s="10"/>
      <c r="DF1002" s="10"/>
      <c r="DG1002" s="10"/>
      <c r="DH1002" s="10"/>
      <c r="DI1002" s="10"/>
      <c r="DJ1002" s="10"/>
      <c r="DK1002" s="10"/>
      <c r="DL1002" s="10"/>
      <c r="DM1002" s="10"/>
      <c r="DN1002" s="10"/>
      <c r="DO1002" s="10"/>
      <c r="DP1002" s="10"/>
      <c r="DQ1002" s="10"/>
      <c r="DR1002" s="10"/>
      <c r="DS1002" s="10"/>
      <c r="DT1002" s="10"/>
      <c r="DU1002" s="10"/>
      <c r="DV1002" s="10"/>
      <c r="DW1002" s="10"/>
      <c r="DX1002" s="10"/>
      <c r="DY1002" s="10"/>
      <c r="DZ1002" s="10"/>
      <c r="EA1002" s="10"/>
      <c r="EB1002" s="10"/>
      <c r="EC1002" s="10"/>
      <c r="ED1002" s="10"/>
      <c r="EE1002" s="10"/>
      <c r="EF1002" s="10"/>
      <c r="EG1002" s="10"/>
      <c r="EH1002" s="10"/>
      <c r="EI1002" s="10"/>
      <c r="EJ1002" s="10"/>
      <c r="EK1002" s="10"/>
      <c r="EL1002" s="10"/>
      <c r="EM1002" s="10"/>
      <c r="EN1002" s="10"/>
      <c r="EO1002" s="10"/>
      <c r="EP1002" s="10"/>
      <c r="EQ1002" s="10"/>
      <c r="ER1002" s="10"/>
      <c r="ES1002" s="10"/>
      <c r="ET1002" s="10"/>
      <c r="EU1002" s="10"/>
      <c r="EV1002" s="10"/>
      <c r="EW1002" s="10"/>
      <c r="EX1002" s="10"/>
      <c r="EY1002" s="10"/>
      <c r="EZ1002" s="10"/>
      <c r="FA1002" s="10"/>
      <c r="FB1002" s="10"/>
      <c r="FC1002" s="10"/>
      <c r="FD1002" s="10"/>
      <c r="FE1002" s="10"/>
      <c r="FF1002" s="10"/>
      <c r="FG1002" s="10"/>
      <c r="FH1002" s="10"/>
      <c r="FI1002" s="10"/>
      <c r="FJ1002" s="10"/>
      <c r="FK1002" s="10"/>
      <c r="FL1002" s="10"/>
      <c r="FM1002" s="10"/>
      <c r="FN1002" s="10"/>
      <c r="FO1002" s="10"/>
      <c r="FP1002" s="10"/>
      <c r="FQ1002" s="10"/>
      <c r="FR1002" s="10"/>
      <c r="FS1002" s="10"/>
      <c r="FT1002" s="10"/>
      <c r="FU1002" s="10"/>
      <c r="FV1002" s="10"/>
      <c r="FW1002" s="10"/>
      <c r="FX1002" s="10"/>
      <c r="FY1002" s="10"/>
      <c r="FZ1002" s="10"/>
      <c r="GA1002" s="10"/>
      <c r="GB1002" s="10"/>
      <c r="GC1002" s="10"/>
      <c r="GD1002" s="10"/>
      <c r="GE1002" s="10"/>
      <c r="GF1002" s="10"/>
      <c r="GG1002" s="10"/>
      <c r="GH1002" s="10"/>
      <c r="GI1002" s="10"/>
      <c r="GJ1002" s="10"/>
      <c r="GK1002" s="10"/>
      <c r="GL1002" s="10"/>
      <c r="GM1002" s="10"/>
      <c r="GN1002" s="10"/>
      <c r="GO1002" s="10"/>
      <c r="GP1002" s="10"/>
      <c r="GQ1002" s="10"/>
      <c r="GR1002" s="10"/>
      <c r="GS1002" s="10"/>
      <c r="GT1002" s="10"/>
      <c r="GU1002" s="10"/>
      <c r="GV1002" s="10"/>
      <c r="GW1002" s="10"/>
      <c r="GX1002" s="10"/>
      <c r="GY1002" s="10"/>
      <c r="GZ1002" s="10"/>
      <c r="HA1002" s="10"/>
      <c r="HB1002" s="10"/>
      <c r="HC1002" s="10"/>
      <c r="HD1002" s="10"/>
      <c r="HE1002" s="10"/>
      <c r="HF1002" s="10"/>
    </row>
    <row r="1003" spans="1:214">
      <c r="A1003" s="71" t="s">
        <v>752</v>
      </c>
      <c r="B1003" s="7">
        <v>4500207</v>
      </c>
      <c r="C1003" s="7" t="s">
        <v>1048</v>
      </c>
      <c r="D1003" s="8">
        <v>2333682</v>
      </c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/>
      <c r="AC1003" s="10"/>
      <c r="AD1003" s="10"/>
      <c r="AE1003" s="10"/>
      <c r="AF1003" s="10"/>
      <c r="AG1003" s="10"/>
      <c r="AH1003" s="10"/>
      <c r="AI1003" s="10"/>
      <c r="AJ1003" s="10"/>
      <c r="AK1003" s="10"/>
      <c r="AL1003" s="10"/>
      <c r="AM1003" s="10"/>
      <c r="AN1003" s="10"/>
      <c r="AO1003" s="10"/>
      <c r="AP1003" s="10"/>
      <c r="AQ1003" s="10"/>
      <c r="AR1003" s="10"/>
      <c r="AS1003" s="10"/>
      <c r="AT1003" s="10"/>
      <c r="AU1003" s="10"/>
      <c r="AV1003" s="10"/>
      <c r="AW1003" s="10"/>
      <c r="AX1003" s="10"/>
      <c r="AY1003" s="10"/>
      <c r="AZ1003" s="10"/>
      <c r="BA1003" s="10"/>
      <c r="BB1003" s="10"/>
      <c r="BC1003" s="10"/>
      <c r="BD1003" s="10"/>
      <c r="BE1003" s="10"/>
      <c r="BF1003" s="10"/>
      <c r="BG1003" s="10"/>
      <c r="BH1003" s="10"/>
      <c r="BI1003" s="10"/>
      <c r="BJ1003" s="10"/>
      <c r="BK1003" s="10"/>
      <c r="BL1003" s="10"/>
      <c r="BM1003" s="10"/>
      <c r="BN1003" s="10"/>
      <c r="BO1003" s="10"/>
      <c r="BP1003" s="10"/>
      <c r="BQ1003" s="10"/>
      <c r="BR1003" s="10"/>
      <c r="BS1003" s="10"/>
      <c r="BT1003" s="10"/>
      <c r="BU1003" s="10"/>
      <c r="BV1003" s="10"/>
      <c r="BW1003" s="10"/>
      <c r="BX1003" s="10"/>
      <c r="BY1003" s="10"/>
      <c r="BZ1003" s="10"/>
      <c r="CA1003" s="10"/>
      <c r="CB1003" s="10"/>
      <c r="CC1003" s="10"/>
      <c r="CD1003" s="10"/>
      <c r="CE1003" s="10"/>
      <c r="CF1003" s="10"/>
      <c r="CG1003" s="10"/>
      <c r="CH1003" s="10"/>
      <c r="CI1003" s="10"/>
      <c r="CJ1003" s="10"/>
      <c r="CK1003" s="10"/>
      <c r="CL1003" s="10"/>
      <c r="CM1003" s="10"/>
      <c r="CN1003" s="10"/>
      <c r="CO1003" s="10"/>
      <c r="CP1003" s="10"/>
      <c r="CQ1003" s="10"/>
      <c r="CR1003" s="10"/>
      <c r="CS1003" s="10"/>
      <c r="CT1003" s="10"/>
      <c r="CU1003" s="10"/>
      <c r="CV1003" s="10"/>
      <c r="CW1003" s="10"/>
      <c r="CX1003" s="10"/>
      <c r="CY1003" s="10"/>
      <c r="CZ1003" s="10"/>
      <c r="DA1003" s="10"/>
      <c r="DB1003" s="10"/>
      <c r="DC1003" s="10"/>
      <c r="DD1003" s="10"/>
      <c r="DE1003" s="10"/>
      <c r="DF1003" s="10"/>
      <c r="DG1003" s="10"/>
      <c r="DH1003" s="10"/>
      <c r="DI1003" s="10"/>
      <c r="DJ1003" s="10"/>
      <c r="DK1003" s="10"/>
      <c r="DL1003" s="10"/>
      <c r="DM1003" s="10"/>
      <c r="DN1003" s="10"/>
      <c r="DO1003" s="10"/>
      <c r="DP1003" s="10"/>
      <c r="DQ1003" s="10"/>
      <c r="DR1003" s="10"/>
      <c r="DS1003" s="10"/>
      <c r="DT1003" s="10"/>
      <c r="DU1003" s="10"/>
      <c r="DV1003" s="10"/>
      <c r="DW1003" s="10"/>
      <c r="DX1003" s="10"/>
      <c r="DY1003" s="10"/>
      <c r="DZ1003" s="10"/>
      <c r="EA1003" s="10"/>
      <c r="EB1003" s="10"/>
      <c r="EC1003" s="10"/>
      <c r="ED1003" s="10"/>
      <c r="EE1003" s="10"/>
      <c r="EF1003" s="10"/>
      <c r="EG1003" s="10"/>
      <c r="EH1003" s="10"/>
      <c r="EI1003" s="10"/>
      <c r="EJ1003" s="10"/>
      <c r="EK1003" s="10"/>
      <c r="EL1003" s="10"/>
      <c r="EM1003" s="10"/>
      <c r="EN1003" s="10"/>
      <c r="EO1003" s="10"/>
      <c r="EP1003" s="10"/>
      <c r="EQ1003" s="10"/>
      <c r="ER1003" s="10"/>
      <c r="ES1003" s="10"/>
      <c r="ET1003" s="10"/>
      <c r="EU1003" s="10"/>
      <c r="EV1003" s="10"/>
      <c r="EW1003" s="10"/>
      <c r="EX1003" s="10"/>
      <c r="EY1003" s="10"/>
      <c r="EZ1003" s="10"/>
      <c r="FA1003" s="10"/>
      <c r="FB1003" s="10"/>
      <c r="FC1003" s="10"/>
      <c r="FD1003" s="10"/>
      <c r="FE1003" s="10"/>
      <c r="FF1003" s="10"/>
      <c r="FG1003" s="10"/>
      <c r="FH1003" s="10"/>
      <c r="FI1003" s="10"/>
      <c r="FJ1003" s="10"/>
      <c r="FK1003" s="10"/>
      <c r="FL1003" s="10"/>
      <c r="FM1003" s="10"/>
      <c r="FN1003" s="10"/>
      <c r="FO1003" s="10"/>
      <c r="FP1003" s="10"/>
      <c r="FQ1003" s="10"/>
      <c r="FR1003" s="10"/>
      <c r="FS1003" s="10"/>
      <c r="FT1003" s="10"/>
      <c r="FU1003" s="10"/>
      <c r="FV1003" s="10"/>
      <c r="FW1003" s="10"/>
      <c r="FX1003" s="10"/>
      <c r="FY1003" s="10"/>
      <c r="FZ1003" s="10"/>
      <c r="GA1003" s="10"/>
      <c r="GB1003" s="10"/>
      <c r="GC1003" s="10"/>
      <c r="GD1003" s="10"/>
      <c r="GE1003" s="10"/>
      <c r="GF1003" s="10"/>
      <c r="GG1003" s="10"/>
      <c r="GH1003" s="10"/>
      <c r="GI1003" s="10"/>
      <c r="GJ1003" s="10"/>
      <c r="GK1003" s="10"/>
      <c r="GL1003" s="10"/>
      <c r="GM1003" s="10"/>
      <c r="GN1003" s="10"/>
      <c r="GO1003" s="10"/>
      <c r="GP1003" s="10"/>
      <c r="GQ1003" s="10"/>
      <c r="GR1003" s="10"/>
      <c r="GS1003" s="10"/>
      <c r="GT1003" s="10"/>
      <c r="GU1003" s="10"/>
      <c r="GV1003" s="10"/>
      <c r="GW1003" s="10"/>
      <c r="GX1003" s="10"/>
      <c r="GY1003" s="10"/>
      <c r="GZ1003" s="10"/>
      <c r="HA1003" s="10"/>
      <c r="HB1003" s="10"/>
      <c r="HC1003" s="10"/>
      <c r="HD1003" s="10"/>
      <c r="HE1003" s="10"/>
      <c r="HF1003" s="10"/>
    </row>
    <row r="1004" spans="1:214">
      <c r="A1004" s="71" t="s">
        <v>752</v>
      </c>
      <c r="B1004" s="7">
        <v>4500213</v>
      </c>
      <c r="C1004" s="7" t="s">
        <v>1049</v>
      </c>
      <c r="D1004" s="8">
        <v>6072756</v>
      </c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  <c r="AB1004" s="10"/>
      <c r="AC1004" s="10"/>
      <c r="AD1004" s="10"/>
      <c r="AE1004" s="10"/>
      <c r="AF1004" s="10"/>
      <c r="AG1004" s="10"/>
      <c r="AH1004" s="10"/>
      <c r="AI1004" s="10"/>
      <c r="AJ1004" s="10"/>
      <c r="AK1004" s="10"/>
      <c r="AL1004" s="10"/>
      <c r="AM1004" s="10"/>
      <c r="AN1004" s="10"/>
      <c r="AO1004" s="10"/>
      <c r="AP1004" s="10"/>
      <c r="AQ1004" s="10"/>
      <c r="AR1004" s="10"/>
      <c r="AS1004" s="10"/>
      <c r="AT1004" s="10"/>
      <c r="AU1004" s="10"/>
      <c r="AV1004" s="10"/>
      <c r="AW1004" s="10"/>
      <c r="AX1004" s="10"/>
      <c r="AY1004" s="10"/>
      <c r="AZ1004" s="10"/>
      <c r="BA1004" s="10"/>
      <c r="BB1004" s="10"/>
      <c r="BC1004" s="10"/>
      <c r="BD1004" s="10"/>
      <c r="BE1004" s="10"/>
      <c r="BF1004" s="10"/>
      <c r="BG1004" s="10"/>
      <c r="BH1004" s="10"/>
      <c r="BI1004" s="10"/>
      <c r="BJ1004" s="10"/>
      <c r="BK1004" s="10"/>
      <c r="BL1004" s="10"/>
      <c r="BM1004" s="10"/>
      <c r="BN1004" s="10"/>
      <c r="BO1004" s="10"/>
      <c r="BP1004" s="10"/>
      <c r="BQ1004" s="10"/>
      <c r="BR1004" s="10"/>
      <c r="BS1004" s="10"/>
      <c r="BT1004" s="10"/>
      <c r="BU1004" s="10"/>
      <c r="BV1004" s="10"/>
      <c r="BW1004" s="10"/>
      <c r="BX1004" s="10"/>
      <c r="BY1004" s="10"/>
      <c r="BZ1004" s="10"/>
      <c r="CA1004" s="10"/>
      <c r="CB1004" s="10"/>
      <c r="CC1004" s="10"/>
      <c r="CD1004" s="10"/>
      <c r="CE1004" s="10"/>
      <c r="CF1004" s="10"/>
      <c r="CG1004" s="10"/>
      <c r="CH1004" s="10"/>
      <c r="CI1004" s="10"/>
      <c r="CJ1004" s="10"/>
      <c r="CK1004" s="10"/>
      <c r="CL1004" s="10"/>
      <c r="CM1004" s="10"/>
      <c r="CN1004" s="10"/>
      <c r="CO1004" s="10"/>
      <c r="CP1004" s="10"/>
      <c r="CQ1004" s="10"/>
      <c r="CR1004" s="10"/>
      <c r="CS1004" s="10"/>
      <c r="CT1004" s="10"/>
      <c r="CU1004" s="10"/>
      <c r="CV1004" s="10"/>
      <c r="CW1004" s="10"/>
      <c r="CX1004" s="10"/>
      <c r="CY1004" s="10"/>
      <c r="CZ1004" s="10"/>
      <c r="DA1004" s="10"/>
      <c r="DB1004" s="10"/>
      <c r="DC1004" s="10"/>
      <c r="DD1004" s="10"/>
      <c r="DE1004" s="10"/>
      <c r="DF1004" s="10"/>
      <c r="DG1004" s="10"/>
      <c r="DH1004" s="10"/>
      <c r="DI1004" s="10"/>
      <c r="DJ1004" s="10"/>
      <c r="DK1004" s="10"/>
      <c r="DL1004" s="10"/>
      <c r="DM1004" s="10"/>
      <c r="DN1004" s="10"/>
      <c r="DO1004" s="10"/>
      <c r="DP1004" s="10"/>
      <c r="DQ1004" s="10"/>
      <c r="DR1004" s="10"/>
      <c r="DS1004" s="10"/>
      <c r="DT1004" s="10"/>
      <c r="DU1004" s="10"/>
      <c r="DV1004" s="10"/>
      <c r="DW1004" s="10"/>
      <c r="DX1004" s="10"/>
      <c r="DY1004" s="10"/>
      <c r="DZ1004" s="10"/>
      <c r="EA1004" s="10"/>
      <c r="EB1004" s="10"/>
      <c r="EC1004" s="10"/>
      <c r="ED1004" s="10"/>
      <c r="EE1004" s="10"/>
      <c r="EF1004" s="10"/>
      <c r="EG1004" s="10"/>
      <c r="EH1004" s="10"/>
      <c r="EI1004" s="10"/>
      <c r="EJ1004" s="10"/>
      <c r="EK1004" s="10"/>
      <c r="EL1004" s="10"/>
      <c r="EM1004" s="10"/>
      <c r="EN1004" s="10"/>
      <c r="EO1004" s="10"/>
      <c r="EP1004" s="10"/>
      <c r="EQ1004" s="10"/>
      <c r="ER1004" s="10"/>
      <c r="ES1004" s="10"/>
      <c r="ET1004" s="10"/>
      <c r="EU1004" s="10"/>
      <c r="EV1004" s="10"/>
      <c r="EW1004" s="10"/>
      <c r="EX1004" s="10"/>
      <c r="EY1004" s="10"/>
      <c r="EZ1004" s="10"/>
      <c r="FA1004" s="10"/>
      <c r="FB1004" s="10"/>
      <c r="FC1004" s="10"/>
      <c r="FD1004" s="10"/>
      <c r="FE1004" s="10"/>
      <c r="FF1004" s="10"/>
      <c r="FG1004" s="10"/>
      <c r="FH1004" s="10"/>
      <c r="FI1004" s="10"/>
      <c r="FJ1004" s="10"/>
      <c r="FK1004" s="10"/>
      <c r="FL1004" s="10"/>
      <c r="FM1004" s="10"/>
      <c r="FN1004" s="10"/>
      <c r="FO1004" s="10"/>
      <c r="FP1004" s="10"/>
      <c r="FQ1004" s="10"/>
      <c r="FR1004" s="10"/>
      <c r="FS1004" s="10"/>
      <c r="FT1004" s="10"/>
      <c r="FU1004" s="10"/>
      <c r="FV1004" s="10"/>
      <c r="FW1004" s="10"/>
      <c r="FX1004" s="10"/>
      <c r="FY1004" s="10"/>
      <c r="FZ1004" s="10"/>
      <c r="GA1004" s="10"/>
      <c r="GB1004" s="10"/>
      <c r="GC1004" s="10"/>
      <c r="GD1004" s="10"/>
      <c r="GE1004" s="10"/>
      <c r="GF1004" s="10"/>
      <c r="GG1004" s="10"/>
      <c r="GH1004" s="10"/>
      <c r="GI1004" s="10"/>
      <c r="GJ1004" s="10"/>
      <c r="GK1004" s="10"/>
      <c r="GL1004" s="10"/>
      <c r="GM1004" s="10"/>
      <c r="GN1004" s="10"/>
      <c r="GO1004" s="10"/>
      <c r="GP1004" s="10"/>
      <c r="GQ1004" s="10"/>
      <c r="GR1004" s="10"/>
      <c r="GS1004" s="10"/>
      <c r="GT1004" s="10"/>
      <c r="GU1004" s="10"/>
      <c r="GV1004" s="10"/>
      <c r="GW1004" s="10"/>
      <c r="GX1004" s="10"/>
      <c r="GY1004" s="10"/>
      <c r="GZ1004" s="10"/>
      <c r="HA1004" s="10"/>
      <c r="HB1004" s="10"/>
      <c r="HC1004" s="10"/>
      <c r="HD1004" s="10"/>
      <c r="HE1004" s="10"/>
      <c r="HF1004" s="10"/>
    </row>
    <row r="1005" spans="1:214">
      <c r="A1005" s="71" t="s">
        <v>752</v>
      </c>
      <c r="B1005" s="7">
        <v>4500247</v>
      </c>
      <c r="C1005" s="7" t="s">
        <v>1050</v>
      </c>
      <c r="D1005" s="8">
        <v>416606</v>
      </c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  <c r="AB1005" s="10"/>
      <c r="AC1005" s="10"/>
      <c r="AD1005" s="10"/>
      <c r="AE1005" s="10"/>
      <c r="AF1005" s="10"/>
      <c r="AG1005" s="10"/>
      <c r="AH1005" s="10"/>
      <c r="AI1005" s="10"/>
      <c r="AJ1005" s="10"/>
      <c r="AK1005" s="10"/>
      <c r="AL1005" s="10"/>
      <c r="AM1005" s="10"/>
      <c r="AN1005" s="10"/>
      <c r="AO1005" s="10"/>
      <c r="AP1005" s="10"/>
      <c r="AQ1005" s="10"/>
      <c r="AR1005" s="10"/>
      <c r="AS1005" s="10"/>
      <c r="AT1005" s="10"/>
      <c r="AU1005" s="10"/>
      <c r="AV1005" s="10"/>
      <c r="AW1005" s="10"/>
      <c r="AX1005" s="10"/>
      <c r="AY1005" s="10"/>
      <c r="AZ1005" s="10"/>
      <c r="BA1005" s="10"/>
      <c r="BB1005" s="10"/>
      <c r="BC1005" s="10"/>
      <c r="BD1005" s="10"/>
      <c r="BE1005" s="10"/>
      <c r="BF1005" s="10"/>
      <c r="BG1005" s="10"/>
      <c r="BH1005" s="10"/>
      <c r="BI1005" s="10"/>
      <c r="BJ1005" s="10"/>
      <c r="BK1005" s="10"/>
      <c r="BL1005" s="10"/>
      <c r="BM1005" s="10"/>
      <c r="BN1005" s="10"/>
      <c r="BO1005" s="10"/>
      <c r="BP1005" s="10"/>
      <c r="BQ1005" s="10"/>
      <c r="BR1005" s="10"/>
      <c r="BS1005" s="10"/>
      <c r="BT1005" s="10"/>
      <c r="BU1005" s="10"/>
      <c r="BV1005" s="10"/>
      <c r="BW1005" s="10"/>
      <c r="BX1005" s="10"/>
      <c r="BY1005" s="10"/>
      <c r="BZ1005" s="10"/>
      <c r="CA1005" s="10"/>
      <c r="CB1005" s="10"/>
      <c r="CC1005" s="10"/>
      <c r="CD1005" s="10"/>
      <c r="CE1005" s="10"/>
      <c r="CF1005" s="10"/>
      <c r="CG1005" s="10"/>
      <c r="CH1005" s="10"/>
      <c r="CI1005" s="10"/>
      <c r="CJ1005" s="10"/>
      <c r="CK1005" s="10"/>
      <c r="CL1005" s="10"/>
      <c r="CM1005" s="10"/>
      <c r="CN1005" s="10"/>
      <c r="CO1005" s="10"/>
      <c r="CP1005" s="10"/>
      <c r="CQ1005" s="10"/>
      <c r="CR1005" s="10"/>
      <c r="CS1005" s="10"/>
      <c r="CT1005" s="10"/>
      <c r="CU1005" s="10"/>
      <c r="CV1005" s="10"/>
      <c r="CW1005" s="10"/>
      <c r="CX1005" s="10"/>
      <c r="CY1005" s="10"/>
      <c r="CZ1005" s="10"/>
      <c r="DA1005" s="10"/>
      <c r="DB1005" s="10"/>
      <c r="DC1005" s="10"/>
      <c r="DD1005" s="10"/>
      <c r="DE1005" s="10"/>
      <c r="DF1005" s="10"/>
      <c r="DG1005" s="10"/>
      <c r="DH1005" s="10"/>
      <c r="DI1005" s="10"/>
      <c r="DJ1005" s="10"/>
      <c r="DK1005" s="10"/>
      <c r="DL1005" s="10"/>
      <c r="DM1005" s="10"/>
      <c r="DN1005" s="10"/>
      <c r="DO1005" s="10"/>
      <c r="DP1005" s="10"/>
      <c r="DQ1005" s="10"/>
      <c r="DR1005" s="10"/>
      <c r="DS1005" s="10"/>
      <c r="DT1005" s="10"/>
      <c r="DU1005" s="10"/>
      <c r="DV1005" s="10"/>
      <c r="DW1005" s="10"/>
      <c r="DX1005" s="10"/>
      <c r="DY1005" s="10"/>
      <c r="DZ1005" s="10"/>
      <c r="EA1005" s="10"/>
      <c r="EB1005" s="10"/>
      <c r="EC1005" s="10"/>
      <c r="ED1005" s="10"/>
      <c r="EE1005" s="10"/>
      <c r="EF1005" s="10"/>
      <c r="EG1005" s="10"/>
      <c r="EH1005" s="10"/>
      <c r="EI1005" s="10"/>
      <c r="EJ1005" s="10"/>
      <c r="EK1005" s="10"/>
      <c r="EL1005" s="10"/>
      <c r="EM1005" s="10"/>
      <c r="EN1005" s="10"/>
      <c r="EO1005" s="10"/>
      <c r="EP1005" s="10"/>
      <c r="EQ1005" s="10"/>
      <c r="ER1005" s="10"/>
      <c r="ES1005" s="10"/>
      <c r="ET1005" s="10"/>
      <c r="EU1005" s="10"/>
      <c r="EV1005" s="10"/>
      <c r="EW1005" s="10"/>
      <c r="EX1005" s="10"/>
      <c r="EY1005" s="10"/>
      <c r="EZ1005" s="10"/>
      <c r="FA1005" s="10"/>
      <c r="FB1005" s="10"/>
      <c r="FC1005" s="10"/>
      <c r="FD1005" s="10"/>
      <c r="FE1005" s="10"/>
      <c r="FF1005" s="10"/>
      <c r="FG1005" s="10"/>
      <c r="FH1005" s="10"/>
      <c r="FI1005" s="10"/>
      <c r="FJ1005" s="10"/>
      <c r="FK1005" s="10"/>
      <c r="FL1005" s="10"/>
      <c r="FM1005" s="10"/>
      <c r="FN1005" s="10"/>
      <c r="FO1005" s="10"/>
      <c r="FP1005" s="10"/>
      <c r="FQ1005" s="10"/>
      <c r="FR1005" s="10"/>
      <c r="FS1005" s="10"/>
      <c r="FT1005" s="10"/>
      <c r="FU1005" s="10"/>
      <c r="FV1005" s="10"/>
      <c r="FW1005" s="10"/>
      <c r="FX1005" s="10"/>
      <c r="FY1005" s="10"/>
      <c r="FZ1005" s="10"/>
      <c r="GA1005" s="10"/>
      <c r="GB1005" s="10"/>
      <c r="GC1005" s="10"/>
      <c r="GD1005" s="10"/>
      <c r="GE1005" s="10"/>
      <c r="GF1005" s="10"/>
      <c r="GG1005" s="10"/>
      <c r="GH1005" s="10"/>
      <c r="GI1005" s="10"/>
      <c r="GJ1005" s="10"/>
      <c r="GK1005" s="10"/>
      <c r="GL1005" s="10"/>
      <c r="GM1005" s="10"/>
      <c r="GN1005" s="10"/>
      <c r="GO1005" s="10"/>
      <c r="GP1005" s="10"/>
      <c r="GQ1005" s="10"/>
      <c r="GR1005" s="10"/>
      <c r="GS1005" s="10"/>
      <c r="GT1005" s="10"/>
      <c r="GU1005" s="10"/>
      <c r="GV1005" s="10"/>
      <c r="GW1005" s="10"/>
      <c r="GX1005" s="10"/>
      <c r="GY1005" s="10"/>
      <c r="GZ1005" s="10"/>
      <c r="HA1005" s="10"/>
      <c r="HB1005" s="10"/>
      <c r="HC1005" s="10"/>
      <c r="HD1005" s="10"/>
      <c r="HE1005" s="10"/>
      <c r="HF1005" s="10"/>
    </row>
    <row r="1006" spans="1:214">
      <c r="A1006" s="71" t="s">
        <v>752</v>
      </c>
      <c r="B1006" s="7">
        <v>4500248</v>
      </c>
      <c r="C1006" s="7" t="s">
        <v>1051</v>
      </c>
      <c r="D1006" s="8">
        <v>0</v>
      </c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  <c r="AA1006" s="10"/>
      <c r="AB1006" s="10"/>
      <c r="AC1006" s="10"/>
      <c r="AD1006" s="10"/>
      <c r="AE1006" s="10"/>
      <c r="AF1006" s="10"/>
      <c r="AG1006" s="10"/>
      <c r="AH1006" s="10"/>
      <c r="AI1006" s="10"/>
      <c r="AJ1006" s="10"/>
      <c r="AK1006" s="10"/>
      <c r="AL1006" s="10"/>
      <c r="AM1006" s="10"/>
      <c r="AN1006" s="10"/>
      <c r="AO1006" s="10"/>
      <c r="AP1006" s="10"/>
      <c r="AQ1006" s="10"/>
      <c r="AR1006" s="10"/>
      <c r="AS1006" s="10"/>
      <c r="AT1006" s="10"/>
      <c r="AU1006" s="10"/>
      <c r="AV1006" s="10"/>
      <c r="AW1006" s="10"/>
      <c r="AX1006" s="10"/>
      <c r="AY1006" s="10"/>
      <c r="AZ1006" s="10"/>
      <c r="BA1006" s="10"/>
      <c r="BB1006" s="10"/>
      <c r="BC1006" s="10"/>
      <c r="BD1006" s="10"/>
      <c r="BE1006" s="10"/>
      <c r="BF1006" s="10"/>
      <c r="BG1006" s="10"/>
      <c r="BH1006" s="10"/>
      <c r="BI1006" s="10"/>
      <c r="BJ1006" s="10"/>
      <c r="BK1006" s="10"/>
      <c r="BL1006" s="10"/>
      <c r="BM1006" s="10"/>
      <c r="BN1006" s="10"/>
      <c r="BO1006" s="10"/>
      <c r="BP1006" s="10"/>
      <c r="BQ1006" s="10"/>
      <c r="BR1006" s="10"/>
      <c r="BS1006" s="10"/>
      <c r="BT1006" s="10"/>
      <c r="BU1006" s="10"/>
      <c r="BV1006" s="10"/>
      <c r="BW1006" s="10"/>
      <c r="BX1006" s="10"/>
      <c r="BY1006" s="10"/>
      <c r="BZ1006" s="10"/>
      <c r="CA1006" s="10"/>
      <c r="CB1006" s="10"/>
      <c r="CC1006" s="10"/>
      <c r="CD1006" s="10"/>
      <c r="CE1006" s="10"/>
      <c r="CF1006" s="10"/>
      <c r="CG1006" s="10"/>
      <c r="CH1006" s="10"/>
      <c r="CI1006" s="10"/>
      <c r="CJ1006" s="10"/>
      <c r="CK1006" s="10"/>
      <c r="CL1006" s="10"/>
      <c r="CM1006" s="10"/>
      <c r="CN1006" s="10"/>
      <c r="CO1006" s="10"/>
      <c r="CP1006" s="10"/>
      <c r="CQ1006" s="10"/>
      <c r="CR1006" s="10"/>
      <c r="CS1006" s="10"/>
      <c r="CT1006" s="10"/>
      <c r="CU1006" s="10"/>
      <c r="CV1006" s="10"/>
      <c r="CW1006" s="10"/>
      <c r="CX1006" s="10"/>
      <c r="CY1006" s="10"/>
      <c r="CZ1006" s="10"/>
      <c r="DA1006" s="10"/>
      <c r="DB1006" s="10"/>
      <c r="DC1006" s="10"/>
      <c r="DD1006" s="10"/>
      <c r="DE1006" s="10"/>
      <c r="DF1006" s="10"/>
      <c r="DG1006" s="10"/>
      <c r="DH1006" s="10"/>
      <c r="DI1006" s="10"/>
      <c r="DJ1006" s="10"/>
      <c r="DK1006" s="10"/>
      <c r="DL1006" s="10"/>
      <c r="DM1006" s="10"/>
      <c r="DN1006" s="10"/>
      <c r="DO1006" s="10"/>
      <c r="DP1006" s="10"/>
      <c r="DQ1006" s="10"/>
      <c r="DR1006" s="10"/>
      <c r="DS1006" s="10"/>
      <c r="DT1006" s="10"/>
      <c r="DU1006" s="10"/>
      <c r="DV1006" s="10"/>
      <c r="DW1006" s="10"/>
      <c r="DX1006" s="10"/>
      <c r="DY1006" s="10"/>
      <c r="DZ1006" s="10"/>
      <c r="EA1006" s="10"/>
      <c r="EB1006" s="10"/>
      <c r="EC1006" s="10"/>
      <c r="ED1006" s="10"/>
      <c r="EE1006" s="10"/>
      <c r="EF1006" s="10"/>
      <c r="EG1006" s="10"/>
      <c r="EH1006" s="10"/>
      <c r="EI1006" s="10"/>
      <c r="EJ1006" s="10"/>
      <c r="EK1006" s="10"/>
      <c r="EL1006" s="10"/>
      <c r="EM1006" s="10"/>
      <c r="EN1006" s="10"/>
      <c r="EO1006" s="10"/>
      <c r="EP1006" s="10"/>
      <c r="EQ1006" s="10"/>
      <c r="ER1006" s="10"/>
      <c r="ES1006" s="10"/>
      <c r="ET1006" s="10"/>
      <c r="EU1006" s="10"/>
      <c r="EV1006" s="10"/>
      <c r="EW1006" s="10"/>
      <c r="EX1006" s="10"/>
      <c r="EY1006" s="10"/>
      <c r="EZ1006" s="10"/>
      <c r="FA1006" s="10"/>
      <c r="FB1006" s="10"/>
      <c r="FC1006" s="10"/>
      <c r="FD1006" s="10"/>
      <c r="FE1006" s="10"/>
      <c r="FF1006" s="10"/>
      <c r="FG1006" s="10"/>
      <c r="FH1006" s="10"/>
      <c r="FI1006" s="10"/>
      <c r="FJ1006" s="10"/>
      <c r="FK1006" s="10"/>
      <c r="FL1006" s="10"/>
      <c r="FM1006" s="10"/>
      <c r="FN1006" s="10"/>
      <c r="FO1006" s="10"/>
      <c r="FP1006" s="10"/>
      <c r="FQ1006" s="10"/>
      <c r="FR1006" s="10"/>
      <c r="FS1006" s="10"/>
      <c r="FT1006" s="10"/>
      <c r="FU1006" s="10"/>
      <c r="FV1006" s="10"/>
      <c r="FW1006" s="10"/>
      <c r="FX1006" s="10"/>
      <c r="FY1006" s="10"/>
      <c r="FZ1006" s="10"/>
      <c r="GA1006" s="10"/>
      <c r="GB1006" s="10"/>
      <c r="GC1006" s="10"/>
      <c r="GD1006" s="10"/>
      <c r="GE1006" s="10"/>
      <c r="GF1006" s="10"/>
      <c r="GG1006" s="10"/>
      <c r="GH1006" s="10"/>
      <c r="GI1006" s="10"/>
      <c r="GJ1006" s="10"/>
      <c r="GK1006" s="10"/>
      <c r="GL1006" s="10"/>
      <c r="GM1006" s="10"/>
      <c r="GN1006" s="10"/>
      <c r="GO1006" s="10"/>
      <c r="GP1006" s="10"/>
      <c r="GQ1006" s="10"/>
      <c r="GR1006" s="10"/>
      <c r="GS1006" s="10"/>
      <c r="GT1006" s="10"/>
      <c r="GU1006" s="10"/>
      <c r="GV1006" s="10"/>
      <c r="GW1006" s="10"/>
      <c r="GX1006" s="10"/>
      <c r="GY1006" s="10"/>
      <c r="GZ1006" s="10"/>
      <c r="HA1006" s="10"/>
      <c r="HB1006" s="10"/>
      <c r="HC1006" s="10"/>
      <c r="HD1006" s="10"/>
      <c r="HE1006" s="10"/>
      <c r="HF1006" s="10"/>
    </row>
    <row r="1007" spans="1:214">
      <c r="A1007" s="71" t="s">
        <v>752</v>
      </c>
      <c r="B1007" s="7">
        <v>4500250</v>
      </c>
      <c r="C1007" s="7" t="s">
        <v>1052</v>
      </c>
      <c r="D1007" s="8">
        <v>510680</v>
      </c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  <c r="AA1007" s="10"/>
      <c r="AB1007" s="10"/>
      <c r="AC1007" s="10"/>
      <c r="AD1007" s="10"/>
      <c r="AE1007" s="10"/>
      <c r="AF1007" s="10"/>
      <c r="AG1007" s="10"/>
      <c r="AH1007" s="10"/>
      <c r="AI1007" s="10"/>
      <c r="AJ1007" s="10"/>
      <c r="AK1007" s="10"/>
      <c r="AL1007" s="10"/>
      <c r="AM1007" s="10"/>
      <c r="AN1007" s="10"/>
      <c r="AO1007" s="10"/>
      <c r="AP1007" s="10"/>
      <c r="AQ1007" s="10"/>
      <c r="AR1007" s="10"/>
      <c r="AS1007" s="10"/>
      <c r="AT1007" s="10"/>
      <c r="AU1007" s="10"/>
      <c r="AV1007" s="10"/>
      <c r="AW1007" s="10"/>
      <c r="AX1007" s="10"/>
      <c r="AY1007" s="10"/>
      <c r="AZ1007" s="10"/>
      <c r="BA1007" s="10"/>
      <c r="BB1007" s="10"/>
      <c r="BC1007" s="10"/>
      <c r="BD1007" s="10"/>
      <c r="BE1007" s="10"/>
      <c r="BF1007" s="10"/>
      <c r="BG1007" s="10"/>
      <c r="BH1007" s="10"/>
      <c r="BI1007" s="10"/>
      <c r="BJ1007" s="10"/>
      <c r="BK1007" s="10"/>
      <c r="BL1007" s="10"/>
      <c r="BM1007" s="10"/>
      <c r="BN1007" s="10"/>
      <c r="BO1007" s="10"/>
      <c r="BP1007" s="10"/>
      <c r="BQ1007" s="10"/>
      <c r="BR1007" s="10"/>
      <c r="BS1007" s="10"/>
      <c r="BT1007" s="10"/>
      <c r="BU1007" s="10"/>
      <c r="BV1007" s="10"/>
      <c r="BW1007" s="10"/>
      <c r="BX1007" s="10"/>
      <c r="BY1007" s="10"/>
      <c r="BZ1007" s="10"/>
      <c r="CA1007" s="10"/>
      <c r="CB1007" s="10"/>
      <c r="CC1007" s="10"/>
      <c r="CD1007" s="10"/>
      <c r="CE1007" s="10"/>
      <c r="CF1007" s="10"/>
      <c r="CG1007" s="10"/>
      <c r="CH1007" s="10"/>
      <c r="CI1007" s="10"/>
      <c r="CJ1007" s="10"/>
      <c r="CK1007" s="10"/>
      <c r="CL1007" s="10"/>
      <c r="CM1007" s="10"/>
      <c r="CN1007" s="10"/>
      <c r="CO1007" s="10"/>
      <c r="CP1007" s="10"/>
      <c r="CQ1007" s="10"/>
      <c r="CR1007" s="10"/>
      <c r="CS1007" s="10"/>
      <c r="CT1007" s="10"/>
      <c r="CU1007" s="10"/>
      <c r="CV1007" s="10"/>
      <c r="CW1007" s="10"/>
      <c r="CX1007" s="10"/>
      <c r="CY1007" s="10"/>
      <c r="CZ1007" s="10"/>
      <c r="DA1007" s="10"/>
      <c r="DB1007" s="10"/>
      <c r="DC1007" s="10"/>
      <c r="DD1007" s="10"/>
      <c r="DE1007" s="10"/>
      <c r="DF1007" s="10"/>
      <c r="DG1007" s="10"/>
      <c r="DH1007" s="10"/>
      <c r="DI1007" s="10"/>
      <c r="DJ1007" s="10"/>
      <c r="DK1007" s="10"/>
      <c r="DL1007" s="10"/>
      <c r="DM1007" s="10"/>
      <c r="DN1007" s="10"/>
      <c r="DO1007" s="10"/>
      <c r="DP1007" s="10"/>
      <c r="DQ1007" s="10"/>
      <c r="DR1007" s="10"/>
      <c r="DS1007" s="10"/>
      <c r="DT1007" s="10"/>
      <c r="DU1007" s="10"/>
      <c r="DV1007" s="10"/>
      <c r="DW1007" s="10"/>
      <c r="DX1007" s="10"/>
      <c r="DY1007" s="10"/>
      <c r="DZ1007" s="10"/>
      <c r="EA1007" s="10"/>
      <c r="EB1007" s="10"/>
      <c r="EC1007" s="10"/>
      <c r="ED1007" s="10"/>
      <c r="EE1007" s="10"/>
      <c r="EF1007" s="10"/>
      <c r="EG1007" s="10"/>
      <c r="EH1007" s="10"/>
      <c r="EI1007" s="10"/>
      <c r="EJ1007" s="10"/>
      <c r="EK1007" s="10"/>
      <c r="EL1007" s="10"/>
      <c r="EM1007" s="10"/>
      <c r="EN1007" s="10"/>
      <c r="EO1007" s="10"/>
      <c r="EP1007" s="10"/>
      <c r="EQ1007" s="10"/>
      <c r="ER1007" s="10"/>
      <c r="ES1007" s="10"/>
      <c r="ET1007" s="10"/>
      <c r="EU1007" s="10"/>
      <c r="EV1007" s="10"/>
      <c r="EW1007" s="10"/>
      <c r="EX1007" s="10"/>
      <c r="EY1007" s="10"/>
      <c r="EZ1007" s="10"/>
      <c r="FA1007" s="10"/>
      <c r="FB1007" s="10"/>
      <c r="FC1007" s="10"/>
      <c r="FD1007" s="10"/>
      <c r="FE1007" s="10"/>
      <c r="FF1007" s="10"/>
      <c r="FG1007" s="10"/>
      <c r="FH1007" s="10"/>
      <c r="FI1007" s="10"/>
      <c r="FJ1007" s="10"/>
      <c r="FK1007" s="10"/>
      <c r="FL1007" s="10"/>
      <c r="FM1007" s="10"/>
      <c r="FN1007" s="10"/>
      <c r="FO1007" s="10"/>
      <c r="FP1007" s="10"/>
      <c r="FQ1007" s="10"/>
      <c r="FR1007" s="10"/>
      <c r="FS1007" s="10"/>
      <c r="FT1007" s="10"/>
      <c r="FU1007" s="10"/>
      <c r="FV1007" s="10"/>
      <c r="FW1007" s="10"/>
      <c r="FX1007" s="10"/>
      <c r="FY1007" s="10"/>
      <c r="FZ1007" s="10"/>
      <c r="GA1007" s="10"/>
      <c r="GB1007" s="10"/>
      <c r="GC1007" s="10"/>
      <c r="GD1007" s="10"/>
      <c r="GE1007" s="10"/>
      <c r="GF1007" s="10"/>
      <c r="GG1007" s="10"/>
      <c r="GH1007" s="10"/>
      <c r="GI1007" s="10"/>
      <c r="GJ1007" s="10"/>
      <c r="GK1007" s="10"/>
      <c r="GL1007" s="10"/>
      <c r="GM1007" s="10"/>
      <c r="GN1007" s="10"/>
      <c r="GO1007" s="10"/>
      <c r="GP1007" s="10"/>
      <c r="GQ1007" s="10"/>
      <c r="GR1007" s="10"/>
      <c r="GS1007" s="10"/>
      <c r="GT1007" s="10"/>
      <c r="GU1007" s="10"/>
      <c r="GV1007" s="10"/>
      <c r="GW1007" s="10"/>
      <c r="GX1007" s="10"/>
      <c r="GY1007" s="10"/>
      <c r="GZ1007" s="10"/>
      <c r="HA1007" s="10"/>
      <c r="HB1007" s="10"/>
      <c r="HC1007" s="10"/>
      <c r="HD1007" s="10"/>
      <c r="HE1007" s="10"/>
      <c r="HF1007" s="10"/>
    </row>
    <row r="1008" spans="1:214">
      <c r="A1008" s="71" t="s">
        <v>752</v>
      </c>
      <c r="B1008" s="7">
        <v>4500255</v>
      </c>
      <c r="C1008" s="7" t="s">
        <v>1053</v>
      </c>
      <c r="D1008" s="8">
        <v>1133252</v>
      </c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  <c r="AA1008" s="10"/>
      <c r="AB1008" s="10"/>
      <c r="AC1008" s="10"/>
      <c r="AD1008" s="10"/>
      <c r="AE1008" s="10"/>
      <c r="AF1008" s="10"/>
      <c r="AG1008" s="10"/>
      <c r="AH1008" s="10"/>
      <c r="AI1008" s="10"/>
      <c r="AJ1008" s="10"/>
      <c r="AK1008" s="10"/>
      <c r="AL1008" s="10"/>
      <c r="AM1008" s="10"/>
      <c r="AN1008" s="10"/>
      <c r="AO1008" s="10"/>
      <c r="AP1008" s="10"/>
      <c r="AQ1008" s="10"/>
      <c r="AR1008" s="10"/>
      <c r="AS1008" s="10"/>
      <c r="AT1008" s="10"/>
      <c r="AU1008" s="10"/>
      <c r="AV1008" s="10"/>
      <c r="AW1008" s="10"/>
      <c r="AX1008" s="10"/>
      <c r="AY1008" s="10"/>
      <c r="AZ1008" s="10"/>
      <c r="BA1008" s="10"/>
      <c r="BB1008" s="10"/>
      <c r="BC1008" s="10"/>
      <c r="BD1008" s="10"/>
      <c r="BE1008" s="10"/>
      <c r="BF1008" s="10"/>
      <c r="BG1008" s="10"/>
      <c r="BH1008" s="10"/>
      <c r="BI1008" s="10"/>
      <c r="BJ1008" s="10"/>
      <c r="BK1008" s="10"/>
      <c r="BL1008" s="10"/>
      <c r="BM1008" s="10"/>
      <c r="BN1008" s="10"/>
      <c r="BO1008" s="10"/>
      <c r="BP1008" s="10"/>
      <c r="BQ1008" s="10"/>
      <c r="BR1008" s="10"/>
      <c r="BS1008" s="10"/>
      <c r="BT1008" s="10"/>
      <c r="BU1008" s="10"/>
      <c r="BV1008" s="10"/>
      <c r="BW1008" s="10"/>
      <c r="BX1008" s="10"/>
      <c r="BY1008" s="10"/>
      <c r="BZ1008" s="10"/>
      <c r="CA1008" s="10"/>
      <c r="CB1008" s="10"/>
      <c r="CC1008" s="10"/>
      <c r="CD1008" s="10"/>
      <c r="CE1008" s="10"/>
      <c r="CF1008" s="10"/>
      <c r="CG1008" s="10"/>
      <c r="CH1008" s="10"/>
      <c r="CI1008" s="10"/>
      <c r="CJ1008" s="10"/>
      <c r="CK1008" s="10"/>
      <c r="CL1008" s="10"/>
      <c r="CM1008" s="10"/>
      <c r="CN1008" s="10"/>
      <c r="CO1008" s="10"/>
      <c r="CP1008" s="10"/>
      <c r="CQ1008" s="10"/>
      <c r="CR1008" s="10"/>
      <c r="CS1008" s="10"/>
      <c r="CT1008" s="10"/>
      <c r="CU1008" s="10"/>
      <c r="CV1008" s="10"/>
      <c r="CW1008" s="10"/>
      <c r="CX1008" s="10"/>
      <c r="CY1008" s="10"/>
      <c r="CZ1008" s="10"/>
      <c r="DA1008" s="10"/>
      <c r="DB1008" s="10"/>
      <c r="DC1008" s="10"/>
      <c r="DD1008" s="10"/>
      <c r="DE1008" s="10"/>
      <c r="DF1008" s="10"/>
      <c r="DG1008" s="10"/>
      <c r="DH1008" s="10"/>
      <c r="DI1008" s="10"/>
      <c r="DJ1008" s="10"/>
      <c r="DK1008" s="10"/>
      <c r="DL1008" s="10"/>
      <c r="DM1008" s="10"/>
      <c r="DN1008" s="10"/>
      <c r="DO1008" s="10"/>
      <c r="DP1008" s="10"/>
      <c r="DQ1008" s="10"/>
      <c r="DR1008" s="10"/>
      <c r="DS1008" s="10"/>
      <c r="DT1008" s="10"/>
      <c r="DU1008" s="10"/>
      <c r="DV1008" s="10"/>
      <c r="DW1008" s="10"/>
      <c r="DX1008" s="10"/>
      <c r="DY1008" s="10"/>
      <c r="DZ1008" s="10"/>
      <c r="EA1008" s="10"/>
      <c r="EB1008" s="10"/>
      <c r="EC1008" s="10"/>
      <c r="ED1008" s="10"/>
      <c r="EE1008" s="10"/>
      <c r="EF1008" s="10"/>
      <c r="EG1008" s="10"/>
      <c r="EH1008" s="10"/>
      <c r="EI1008" s="10"/>
      <c r="EJ1008" s="10"/>
      <c r="EK1008" s="10"/>
      <c r="EL1008" s="10"/>
      <c r="EM1008" s="10"/>
      <c r="EN1008" s="10"/>
      <c r="EO1008" s="10"/>
      <c r="EP1008" s="10"/>
      <c r="EQ1008" s="10"/>
      <c r="ER1008" s="10"/>
      <c r="ES1008" s="10"/>
      <c r="ET1008" s="10"/>
      <c r="EU1008" s="10"/>
      <c r="EV1008" s="10"/>
      <c r="EW1008" s="10"/>
      <c r="EX1008" s="10"/>
      <c r="EY1008" s="10"/>
      <c r="EZ1008" s="10"/>
      <c r="FA1008" s="10"/>
      <c r="FB1008" s="10"/>
      <c r="FC1008" s="10"/>
      <c r="FD1008" s="10"/>
      <c r="FE1008" s="10"/>
      <c r="FF1008" s="10"/>
      <c r="FG1008" s="10"/>
      <c r="FH1008" s="10"/>
      <c r="FI1008" s="10"/>
      <c r="FJ1008" s="10"/>
      <c r="FK1008" s="10"/>
      <c r="FL1008" s="10"/>
      <c r="FM1008" s="10"/>
      <c r="FN1008" s="10"/>
      <c r="FO1008" s="10"/>
      <c r="FP1008" s="10"/>
      <c r="FQ1008" s="10"/>
      <c r="FR1008" s="10"/>
      <c r="FS1008" s="10"/>
      <c r="FT1008" s="10"/>
      <c r="FU1008" s="10"/>
      <c r="FV1008" s="10"/>
      <c r="FW1008" s="10"/>
      <c r="FX1008" s="10"/>
      <c r="FY1008" s="10"/>
      <c r="FZ1008" s="10"/>
      <c r="GA1008" s="10"/>
      <c r="GB1008" s="10"/>
      <c r="GC1008" s="10"/>
      <c r="GD1008" s="10"/>
      <c r="GE1008" s="10"/>
      <c r="GF1008" s="10"/>
      <c r="GG1008" s="10"/>
      <c r="GH1008" s="10"/>
      <c r="GI1008" s="10"/>
      <c r="GJ1008" s="10"/>
      <c r="GK1008" s="10"/>
      <c r="GL1008" s="10"/>
      <c r="GM1008" s="10"/>
      <c r="GN1008" s="10"/>
      <c r="GO1008" s="10"/>
      <c r="GP1008" s="10"/>
      <c r="GQ1008" s="10"/>
      <c r="GR1008" s="10"/>
      <c r="GS1008" s="10"/>
      <c r="GT1008" s="10"/>
      <c r="GU1008" s="10"/>
      <c r="GV1008" s="10"/>
      <c r="GW1008" s="10"/>
      <c r="GX1008" s="10"/>
      <c r="GY1008" s="10"/>
      <c r="GZ1008" s="10"/>
      <c r="HA1008" s="10"/>
      <c r="HB1008" s="10"/>
      <c r="HC1008" s="10"/>
      <c r="HD1008" s="10"/>
      <c r="HE1008" s="10"/>
      <c r="HF1008" s="10"/>
    </row>
    <row r="1009" spans="1:4">
      <c r="A1009" s="71" t="s">
        <v>752</v>
      </c>
      <c r="B1009" s="7">
        <v>4500275</v>
      </c>
      <c r="C1009" s="7" t="s">
        <v>1063</v>
      </c>
      <c r="D1009" s="8">
        <v>0</v>
      </c>
    </row>
    <row r="1010" spans="1:4" ht="25.5">
      <c r="A1010" s="71" t="s">
        <v>752</v>
      </c>
      <c r="B1010" s="7">
        <v>4500276</v>
      </c>
      <c r="C1010" s="7" t="s">
        <v>1064</v>
      </c>
      <c r="D1010" s="8">
        <v>0</v>
      </c>
    </row>
    <row r="1011" spans="1:4">
      <c r="A1011" s="71" t="s">
        <v>757</v>
      </c>
      <c r="B1011" s="7">
        <v>4500272</v>
      </c>
      <c r="C1011" s="7" t="s">
        <v>1065</v>
      </c>
      <c r="D1011" s="8">
        <v>0</v>
      </c>
    </row>
    <row r="1012" spans="1:4" ht="25.5">
      <c r="A1012" s="71" t="s">
        <v>752</v>
      </c>
      <c r="B1012" s="7">
        <v>4501204</v>
      </c>
      <c r="C1012" s="7" t="s">
        <v>1066</v>
      </c>
      <c r="D1012" s="8">
        <v>1857172</v>
      </c>
    </row>
    <row r="1013" spans="1:4" ht="25.5">
      <c r="A1013" s="71" t="s">
        <v>752</v>
      </c>
      <c r="B1013" s="7">
        <v>4501205</v>
      </c>
      <c r="C1013" s="7" t="s">
        <v>1067</v>
      </c>
      <c r="D1013" s="8">
        <v>0</v>
      </c>
    </row>
    <row r="1014" spans="1:4" ht="25.5">
      <c r="A1014" s="71" t="s">
        <v>752</v>
      </c>
      <c r="B1014" s="7">
        <v>4501206</v>
      </c>
      <c r="C1014" s="7" t="s">
        <v>1068</v>
      </c>
      <c r="D1014" s="8">
        <v>0</v>
      </c>
    </row>
    <row r="1015" spans="1:4" ht="25.5">
      <c r="A1015" s="71" t="s">
        <v>752</v>
      </c>
      <c r="B1015" s="7">
        <v>4501210</v>
      </c>
      <c r="C1015" s="7" t="s">
        <v>1069</v>
      </c>
      <c r="D1015" s="8">
        <v>19112727</v>
      </c>
    </row>
    <row r="1016" spans="1:4" ht="25.5">
      <c r="A1016" s="71" t="s">
        <v>752</v>
      </c>
      <c r="B1016" s="7">
        <v>4501211</v>
      </c>
      <c r="C1016" s="7" t="s">
        <v>58</v>
      </c>
      <c r="D1016" s="8">
        <v>0</v>
      </c>
    </row>
    <row r="1017" spans="1:4" ht="25.5">
      <c r="A1017" s="71" t="s">
        <v>752</v>
      </c>
      <c r="B1017" s="7">
        <v>4501212</v>
      </c>
      <c r="C1017" s="7" t="s">
        <v>59</v>
      </c>
      <c r="D1017" s="8">
        <v>0</v>
      </c>
    </row>
    <row r="1018" spans="1:4" ht="25.5">
      <c r="A1018" s="71" t="s">
        <v>752</v>
      </c>
      <c r="B1018" s="7">
        <v>4501216</v>
      </c>
      <c r="C1018" s="7" t="s">
        <v>60</v>
      </c>
      <c r="D1018" s="8">
        <v>0</v>
      </c>
    </row>
    <row r="1019" spans="1:4" ht="25.5">
      <c r="A1019" s="71" t="s">
        <v>752</v>
      </c>
      <c r="B1019" s="7">
        <v>4501217</v>
      </c>
      <c r="C1019" s="7" t="s">
        <v>61</v>
      </c>
      <c r="D1019" s="8">
        <v>0</v>
      </c>
    </row>
    <row r="1020" spans="1:4" ht="25.5">
      <c r="A1020" s="71" t="s">
        <v>752</v>
      </c>
      <c r="B1020" s="7">
        <v>4501218</v>
      </c>
      <c r="C1020" s="7" t="s">
        <v>62</v>
      </c>
      <c r="D1020" s="8">
        <v>0</v>
      </c>
    </row>
    <row r="1021" spans="1:4">
      <c r="A1021" s="71" t="s">
        <v>752</v>
      </c>
      <c r="B1021" s="7">
        <v>4500286</v>
      </c>
      <c r="C1021" s="7" t="s">
        <v>261</v>
      </c>
      <c r="D1021" s="8">
        <v>270812</v>
      </c>
    </row>
    <row r="1022" spans="1:4">
      <c r="A1022" s="71" t="s">
        <v>752</v>
      </c>
      <c r="B1022" s="7">
        <v>4500287</v>
      </c>
      <c r="C1022" s="7" t="s">
        <v>262</v>
      </c>
      <c r="D1022" s="8">
        <v>0</v>
      </c>
    </row>
    <row r="1023" spans="1:4" ht="25.5">
      <c r="A1023" s="71" t="s">
        <v>752</v>
      </c>
      <c r="B1023" s="7">
        <v>4501301</v>
      </c>
      <c r="C1023" s="7" t="s">
        <v>1260</v>
      </c>
      <c r="D1023" s="8">
        <v>0</v>
      </c>
    </row>
    <row r="1024" spans="1:4" ht="25.5">
      <c r="A1024" s="71" t="s">
        <v>752</v>
      </c>
      <c r="B1024" s="7">
        <v>4501302</v>
      </c>
      <c r="C1024" s="7" t="s">
        <v>1261</v>
      </c>
      <c r="D1024" s="8">
        <v>0</v>
      </c>
    </row>
    <row r="1025" spans="1:4" ht="25.5">
      <c r="A1025" s="71" t="s">
        <v>752</v>
      </c>
      <c r="B1025" s="7">
        <v>4501303</v>
      </c>
      <c r="C1025" s="7" t="s">
        <v>1262</v>
      </c>
      <c r="D1025" s="8">
        <v>0</v>
      </c>
    </row>
    <row r="1026" spans="1:4" ht="25.5">
      <c r="A1026" s="71" t="s">
        <v>752</v>
      </c>
      <c r="B1026" s="7">
        <v>4501304</v>
      </c>
      <c r="C1026" s="7" t="s">
        <v>1263</v>
      </c>
      <c r="D1026" s="8">
        <v>0</v>
      </c>
    </row>
    <row r="1027" spans="1:4" ht="25.5">
      <c r="A1027" s="71" t="s">
        <v>752</v>
      </c>
      <c r="B1027" s="7">
        <v>4501305</v>
      </c>
      <c r="C1027" s="7" t="s">
        <v>1264</v>
      </c>
      <c r="D1027" s="8">
        <v>0</v>
      </c>
    </row>
    <row r="1028" spans="1:4" ht="25.5">
      <c r="A1028" s="71" t="s">
        <v>752</v>
      </c>
      <c r="B1028" s="7">
        <v>4501306</v>
      </c>
      <c r="C1028" s="7" t="s">
        <v>1265</v>
      </c>
      <c r="D1028" s="8">
        <v>0</v>
      </c>
    </row>
    <row r="1029" spans="1:4" ht="25.5">
      <c r="A1029" s="71" t="s">
        <v>752</v>
      </c>
      <c r="B1029" s="7">
        <v>4501307</v>
      </c>
      <c r="C1029" s="7" t="s">
        <v>1266</v>
      </c>
      <c r="D1029" s="8">
        <v>0</v>
      </c>
    </row>
    <row r="1030" spans="1:4" ht="25.5">
      <c r="A1030" s="4">
        <v>52</v>
      </c>
      <c r="B1030" s="5" t="s">
        <v>849</v>
      </c>
      <c r="C1030" s="4" t="s">
        <v>63</v>
      </c>
      <c r="D1030" s="6">
        <f>D776+D731</f>
        <v>618687819</v>
      </c>
    </row>
    <row r="1031" spans="1:4" ht="38.25">
      <c r="A1031" s="4">
        <v>54</v>
      </c>
      <c r="B1031" s="5" t="s">
        <v>64</v>
      </c>
      <c r="C1031" s="4" t="s">
        <v>65</v>
      </c>
      <c r="D1031" s="6">
        <f>D1032+D1035+D1040+D1043+D1048+D1049+D1050+D1051+D1052+D1053+D1054</f>
        <v>60123077</v>
      </c>
    </row>
    <row r="1032" spans="1:4">
      <c r="A1032" s="71" t="s">
        <v>752</v>
      </c>
      <c r="B1032" s="5" t="s">
        <v>66</v>
      </c>
      <c r="C1032" s="5" t="s">
        <v>67</v>
      </c>
      <c r="D1032" s="6">
        <f>D1033+D1034</f>
        <v>227861</v>
      </c>
    </row>
    <row r="1033" spans="1:4">
      <c r="A1033" s="71" t="s">
        <v>752</v>
      </c>
      <c r="B1033" s="7">
        <v>3100304</v>
      </c>
      <c r="C1033" s="7" t="s">
        <v>68</v>
      </c>
      <c r="D1033" s="8">
        <v>227861</v>
      </c>
    </row>
    <row r="1034" spans="1:4" ht="24.75" customHeight="1">
      <c r="A1034" s="71" t="s">
        <v>752</v>
      </c>
      <c r="B1034" s="7">
        <v>3102108</v>
      </c>
      <c r="C1034" s="7" t="s">
        <v>1252</v>
      </c>
      <c r="D1034" s="8">
        <v>0</v>
      </c>
    </row>
    <row r="1035" spans="1:4">
      <c r="A1035" s="71" t="s">
        <v>752</v>
      </c>
      <c r="B1035" s="5" t="s">
        <v>69</v>
      </c>
      <c r="C1035" s="5" t="s">
        <v>70</v>
      </c>
      <c r="D1035" s="6">
        <f>D1036+D1037+D1038+D1039</f>
        <v>7154219</v>
      </c>
    </row>
    <row r="1036" spans="1:4">
      <c r="A1036" s="71" t="s">
        <v>752</v>
      </c>
      <c r="B1036" s="7">
        <v>3100349</v>
      </c>
      <c r="C1036" s="7" t="s">
        <v>71</v>
      </c>
      <c r="D1036" s="8">
        <v>522655</v>
      </c>
    </row>
    <row r="1037" spans="1:4">
      <c r="A1037" s="71" t="s">
        <v>752</v>
      </c>
      <c r="B1037" s="7">
        <v>3100371</v>
      </c>
      <c r="C1037" s="7" t="s">
        <v>72</v>
      </c>
      <c r="D1037" s="8">
        <v>6631564</v>
      </c>
    </row>
    <row r="1038" spans="1:4" ht="27" customHeight="1">
      <c r="A1038" s="71" t="s">
        <v>752</v>
      </c>
      <c r="B1038" s="7">
        <v>3102109</v>
      </c>
      <c r="C1038" s="7" t="s">
        <v>1253</v>
      </c>
      <c r="D1038" s="8">
        <v>0</v>
      </c>
    </row>
    <row r="1039" spans="1:4" ht="25.5" customHeight="1">
      <c r="A1039" s="71" t="s">
        <v>752</v>
      </c>
      <c r="B1039" s="7">
        <v>3102110</v>
      </c>
      <c r="C1039" s="7" t="s">
        <v>1254</v>
      </c>
      <c r="D1039" s="8">
        <v>0</v>
      </c>
    </row>
    <row r="1040" spans="1:4">
      <c r="A1040" s="71" t="s">
        <v>752</v>
      </c>
      <c r="B1040" s="5" t="s">
        <v>73</v>
      </c>
      <c r="C1040" s="5" t="s">
        <v>74</v>
      </c>
      <c r="D1040" s="6">
        <f>D1041+D1042</f>
        <v>9462906</v>
      </c>
    </row>
    <row r="1041" spans="1:214">
      <c r="A1041" s="71" t="s">
        <v>752</v>
      </c>
      <c r="B1041" s="7">
        <v>3100312</v>
      </c>
      <c r="C1041" s="7" t="s">
        <v>75</v>
      </c>
      <c r="D1041" s="8">
        <v>9462906</v>
      </c>
    </row>
    <row r="1042" spans="1:214" ht="24.75" customHeight="1">
      <c r="A1042" s="71" t="s">
        <v>752</v>
      </c>
      <c r="B1042" s="7">
        <v>3102111</v>
      </c>
      <c r="C1042" s="7" t="s">
        <v>1255</v>
      </c>
      <c r="D1042" s="8">
        <v>0</v>
      </c>
    </row>
    <row r="1043" spans="1:214">
      <c r="A1043" s="71" t="s">
        <v>752</v>
      </c>
      <c r="B1043" s="5" t="s">
        <v>76</v>
      </c>
      <c r="C1043" s="5" t="s">
        <v>77</v>
      </c>
      <c r="D1043" s="6">
        <f>D1044+D1045+D1046</f>
        <v>42355066</v>
      </c>
    </row>
    <row r="1044" spans="1:214">
      <c r="A1044" s="71" t="s">
        <v>752</v>
      </c>
      <c r="B1044" s="7">
        <v>3100322</v>
      </c>
      <c r="C1044" s="7" t="s">
        <v>78</v>
      </c>
      <c r="D1044" s="8">
        <v>42355066</v>
      </c>
    </row>
    <row r="1045" spans="1:214">
      <c r="A1045" s="71" t="s">
        <v>752</v>
      </c>
      <c r="B1045" s="7">
        <v>3102102</v>
      </c>
      <c r="C1045" s="7" t="s">
        <v>252</v>
      </c>
      <c r="D1045" s="8">
        <v>0</v>
      </c>
    </row>
    <row r="1046" spans="1:214" ht="25.5">
      <c r="A1046" s="71" t="s">
        <v>752</v>
      </c>
      <c r="B1046" s="7">
        <v>3102112</v>
      </c>
      <c r="C1046" s="7" t="s">
        <v>1256</v>
      </c>
      <c r="D1046" s="8">
        <v>0</v>
      </c>
    </row>
    <row r="1047" spans="1:214">
      <c r="A1047" s="3"/>
      <c r="B1047" s="4" t="s">
        <v>694</v>
      </c>
      <c r="C1047" s="3"/>
      <c r="D1047" s="3"/>
    </row>
    <row r="1048" spans="1:214">
      <c r="A1048" s="71" t="s">
        <v>752</v>
      </c>
      <c r="B1048" s="7">
        <v>3100161</v>
      </c>
      <c r="C1048" s="7" t="s">
        <v>1267</v>
      </c>
      <c r="D1048" s="8">
        <v>0</v>
      </c>
    </row>
    <row r="1049" spans="1:214">
      <c r="A1049" s="71" t="s">
        <v>752</v>
      </c>
      <c r="B1049" s="7">
        <v>3100351</v>
      </c>
      <c r="C1049" s="7" t="s">
        <v>79</v>
      </c>
      <c r="D1049" s="8">
        <v>534612</v>
      </c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  <c r="Z1049" s="10"/>
      <c r="AA1049" s="10"/>
      <c r="AB1049" s="10"/>
      <c r="AC1049" s="10"/>
      <c r="AD1049" s="10"/>
      <c r="AE1049" s="10"/>
      <c r="AF1049" s="10"/>
      <c r="AG1049" s="10"/>
      <c r="AH1049" s="10"/>
      <c r="AI1049" s="10"/>
      <c r="AJ1049" s="10"/>
      <c r="AK1049" s="10"/>
      <c r="AL1049" s="10"/>
      <c r="AM1049" s="10"/>
      <c r="AN1049" s="10"/>
      <c r="AO1049" s="10"/>
      <c r="AP1049" s="10"/>
      <c r="AQ1049" s="10"/>
      <c r="AR1049" s="10"/>
      <c r="AS1049" s="10"/>
      <c r="AT1049" s="10"/>
      <c r="AU1049" s="10"/>
      <c r="AV1049" s="10"/>
      <c r="AW1049" s="10"/>
      <c r="AX1049" s="10"/>
      <c r="AY1049" s="10"/>
      <c r="AZ1049" s="10"/>
      <c r="BA1049" s="10"/>
      <c r="BB1049" s="10"/>
      <c r="BC1049" s="10"/>
      <c r="BD1049" s="10"/>
      <c r="BE1049" s="10"/>
      <c r="BF1049" s="10"/>
      <c r="BG1049" s="10"/>
      <c r="BH1049" s="10"/>
      <c r="BI1049" s="10"/>
      <c r="BJ1049" s="10"/>
      <c r="BK1049" s="10"/>
      <c r="BL1049" s="10"/>
      <c r="BM1049" s="10"/>
      <c r="BN1049" s="10"/>
      <c r="BO1049" s="10"/>
      <c r="BP1049" s="10"/>
      <c r="BQ1049" s="10"/>
      <c r="BR1049" s="10"/>
      <c r="BS1049" s="10"/>
      <c r="BT1049" s="10"/>
      <c r="BU1049" s="10"/>
      <c r="BV1049" s="10"/>
      <c r="BW1049" s="10"/>
      <c r="BX1049" s="10"/>
      <c r="BY1049" s="10"/>
      <c r="BZ1049" s="10"/>
      <c r="CA1049" s="10"/>
      <c r="CB1049" s="10"/>
      <c r="CC1049" s="10"/>
      <c r="CD1049" s="10"/>
      <c r="CE1049" s="10"/>
      <c r="CF1049" s="10"/>
      <c r="CG1049" s="10"/>
      <c r="CH1049" s="10"/>
      <c r="CI1049" s="10"/>
      <c r="CJ1049" s="10"/>
      <c r="CK1049" s="10"/>
      <c r="CL1049" s="10"/>
      <c r="CM1049" s="10"/>
      <c r="CN1049" s="10"/>
      <c r="CO1049" s="10"/>
      <c r="CP1049" s="10"/>
      <c r="CQ1049" s="10"/>
      <c r="CR1049" s="10"/>
      <c r="CS1049" s="10"/>
      <c r="CT1049" s="10"/>
      <c r="CU1049" s="10"/>
      <c r="CV1049" s="10"/>
      <c r="CW1049" s="10"/>
      <c r="CX1049" s="10"/>
      <c r="CY1049" s="10"/>
      <c r="CZ1049" s="10"/>
      <c r="DA1049" s="10"/>
      <c r="DB1049" s="10"/>
      <c r="DC1049" s="10"/>
      <c r="DD1049" s="10"/>
      <c r="DE1049" s="10"/>
      <c r="DF1049" s="10"/>
      <c r="DG1049" s="10"/>
      <c r="DH1049" s="10"/>
      <c r="DI1049" s="10"/>
      <c r="DJ1049" s="10"/>
      <c r="DK1049" s="10"/>
      <c r="DL1049" s="10"/>
      <c r="DM1049" s="10"/>
      <c r="DN1049" s="10"/>
      <c r="DO1049" s="10"/>
      <c r="DP1049" s="10"/>
      <c r="DQ1049" s="10"/>
      <c r="DR1049" s="10"/>
      <c r="DS1049" s="10"/>
      <c r="DT1049" s="10"/>
      <c r="DU1049" s="10"/>
      <c r="DV1049" s="10"/>
      <c r="DW1049" s="10"/>
      <c r="DX1049" s="10"/>
      <c r="DY1049" s="10"/>
      <c r="DZ1049" s="10"/>
      <c r="EA1049" s="10"/>
      <c r="EB1049" s="10"/>
      <c r="EC1049" s="10"/>
      <c r="ED1049" s="10"/>
      <c r="EE1049" s="10"/>
      <c r="EF1049" s="10"/>
      <c r="EG1049" s="10"/>
      <c r="EH1049" s="10"/>
      <c r="EI1049" s="10"/>
      <c r="EJ1049" s="10"/>
      <c r="EK1049" s="10"/>
      <c r="EL1049" s="10"/>
      <c r="EM1049" s="10"/>
      <c r="EN1049" s="10"/>
      <c r="EO1049" s="10"/>
      <c r="EP1049" s="10"/>
      <c r="EQ1049" s="10"/>
      <c r="ER1049" s="10"/>
      <c r="ES1049" s="10"/>
      <c r="ET1049" s="10"/>
      <c r="EU1049" s="10"/>
      <c r="EV1049" s="10"/>
      <c r="EW1049" s="10"/>
      <c r="EX1049" s="10"/>
      <c r="EY1049" s="10"/>
      <c r="EZ1049" s="10"/>
      <c r="FA1049" s="10"/>
      <c r="FB1049" s="10"/>
      <c r="FC1049" s="10"/>
      <c r="FD1049" s="10"/>
      <c r="FE1049" s="10"/>
      <c r="FF1049" s="10"/>
      <c r="FG1049" s="10"/>
      <c r="FH1049" s="10"/>
      <c r="FI1049" s="10"/>
      <c r="FJ1049" s="10"/>
      <c r="FK1049" s="10"/>
      <c r="FL1049" s="10"/>
      <c r="FM1049" s="10"/>
      <c r="FN1049" s="10"/>
      <c r="FO1049" s="10"/>
      <c r="FP1049" s="10"/>
      <c r="FQ1049" s="10"/>
      <c r="FR1049" s="10"/>
      <c r="FS1049" s="10"/>
      <c r="FT1049" s="10"/>
      <c r="FU1049" s="10"/>
      <c r="FV1049" s="10"/>
      <c r="FW1049" s="10"/>
      <c r="FX1049" s="10"/>
      <c r="FY1049" s="10"/>
      <c r="FZ1049" s="10"/>
      <c r="GA1049" s="10"/>
      <c r="GB1049" s="10"/>
      <c r="GC1049" s="10"/>
      <c r="GD1049" s="10"/>
      <c r="GE1049" s="10"/>
      <c r="GF1049" s="10"/>
      <c r="GG1049" s="10"/>
      <c r="GH1049" s="10"/>
      <c r="GI1049" s="10"/>
      <c r="GJ1049" s="10"/>
      <c r="GK1049" s="10"/>
      <c r="GL1049" s="10"/>
      <c r="GM1049" s="10"/>
      <c r="GN1049" s="10"/>
      <c r="GO1049" s="10"/>
      <c r="GP1049" s="10"/>
      <c r="GQ1049" s="10"/>
      <c r="GR1049" s="10"/>
      <c r="GS1049" s="10"/>
      <c r="GT1049" s="10"/>
      <c r="GU1049" s="10"/>
      <c r="GV1049" s="10"/>
      <c r="GW1049" s="10"/>
      <c r="GX1049" s="10"/>
      <c r="GY1049" s="10"/>
      <c r="GZ1049" s="10"/>
      <c r="HA1049" s="10"/>
      <c r="HB1049" s="10"/>
      <c r="HC1049" s="10"/>
      <c r="HD1049" s="10"/>
      <c r="HE1049" s="10"/>
      <c r="HF1049" s="10"/>
    </row>
    <row r="1050" spans="1:214">
      <c r="A1050" s="71" t="s">
        <v>752</v>
      </c>
      <c r="B1050" s="7">
        <v>3100374</v>
      </c>
      <c r="C1050" s="7" t="s">
        <v>80</v>
      </c>
      <c r="D1050" s="8">
        <v>388413</v>
      </c>
      <c r="E1050" s="12"/>
      <c r="F1050" s="11"/>
      <c r="G1050" s="12"/>
      <c r="H1050" s="12"/>
      <c r="I1050" s="12"/>
      <c r="J1050" s="11"/>
      <c r="K1050" s="12"/>
      <c r="L1050" s="12"/>
      <c r="M1050" s="11"/>
      <c r="N1050" s="12"/>
      <c r="O1050" s="12"/>
      <c r="P1050" s="11"/>
      <c r="Q1050" s="12"/>
      <c r="R1050" s="12"/>
      <c r="S1050" s="11"/>
      <c r="T1050" s="12"/>
      <c r="U1050" s="12"/>
      <c r="V1050" s="11"/>
      <c r="W1050" s="12"/>
      <c r="X1050" s="12"/>
      <c r="Y1050" s="11"/>
      <c r="Z1050" s="12"/>
      <c r="AA1050" s="12"/>
      <c r="AB1050" s="11"/>
      <c r="AC1050" s="12"/>
      <c r="AD1050" s="12"/>
      <c r="AE1050" s="11"/>
      <c r="AF1050" s="12"/>
      <c r="AG1050" s="12"/>
      <c r="AH1050" s="11"/>
      <c r="AI1050" s="12"/>
      <c r="AJ1050" s="12"/>
      <c r="AK1050" s="11"/>
      <c r="AL1050" s="12"/>
      <c r="AM1050" s="12"/>
      <c r="AN1050" s="11"/>
      <c r="AO1050" s="12"/>
      <c r="AP1050" s="12"/>
      <c r="AQ1050" s="11"/>
      <c r="AR1050" s="12"/>
      <c r="AS1050" s="12"/>
      <c r="AT1050" s="11"/>
      <c r="AU1050" s="12"/>
      <c r="AV1050" s="12"/>
      <c r="AW1050" s="11"/>
      <c r="AX1050" s="12"/>
      <c r="AY1050" s="12"/>
      <c r="AZ1050" s="11"/>
      <c r="BA1050" s="12"/>
      <c r="BB1050" s="12"/>
      <c r="BC1050" s="11"/>
      <c r="BD1050" s="12"/>
      <c r="BE1050" s="12"/>
      <c r="BF1050" s="11"/>
      <c r="BG1050" s="12"/>
      <c r="BH1050" s="12"/>
      <c r="BI1050" s="11"/>
      <c r="BJ1050" s="12"/>
      <c r="BK1050" s="12"/>
      <c r="BL1050" s="11"/>
      <c r="BM1050" s="12"/>
      <c r="BN1050" s="12"/>
      <c r="BO1050" s="11"/>
      <c r="BP1050" s="12"/>
      <c r="BQ1050" s="12"/>
      <c r="BR1050" s="11"/>
      <c r="BS1050" s="12"/>
      <c r="BT1050" s="12"/>
      <c r="BU1050" s="11"/>
      <c r="BV1050" s="12"/>
      <c r="BW1050" s="12"/>
      <c r="BX1050" s="11"/>
      <c r="BY1050" s="12"/>
      <c r="BZ1050" s="12"/>
      <c r="CA1050" s="11"/>
      <c r="CB1050" s="12"/>
      <c r="CC1050" s="12"/>
      <c r="CD1050" s="11"/>
      <c r="CE1050" s="12"/>
      <c r="CF1050" s="12"/>
      <c r="CG1050" s="11"/>
      <c r="CH1050" s="12"/>
      <c r="CI1050" s="12"/>
      <c r="CJ1050" s="11"/>
      <c r="CK1050" s="12"/>
      <c r="CL1050" s="12"/>
      <c r="CM1050" s="11"/>
      <c r="CN1050" s="12"/>
      <c r="CO1050" s="12"/>
      <c r="CP1050" s="11"/>
      <c r="CQ1050" s="12"/>
      <c r="CR1050" s="12"/>
      <c r="CS1050" s="11"/>
      <c r="CT1050" s="12"/>
      <c r="CU1050" s="12"/>
      <c r="CV1050" s="11"/>
      <c r="CW1050" s="12"/>
      <c r="CX1050" s="12"/>
      <c r="CY1050" s="11"/>
      <c r="CZ1050" s="12"/>
      <c r="DA1050" s="12"/>
      <c r="DB1050" s="11"/>
      <c r="DC1050" s="12"/>
      <c r="DD1050" s="12"/>
      <c r="DE1050" s="11"/>
      <c r="DF1050" s="12"/>
      <c r="DG1050" s="12"/>
      <c r="DH1050" s="11"/>
      <c r="DI1050" s="12"/>
      <c r="DJ1050" s="12"/>
      <c r="DK1050" s="11"/>
      <c r="DL1050" s="12"/>
      <c r="DM1050" s="12"/>
      <c r="DN1050" s="11"/>
      <c r="DO1050" s="12"/>
      <c r="DP1050" s="12"/>
      <c r="DQ1050" s="11"/>
      <c r="DR1050" s="12"/>
      <c r="DS1050" s="12"/>
      <c r="DT1050" s="11"/>
      <c r="DU1050" s="12"/>
      <c r="DV1050" s="12"/>
      <c r="DW1050" s="11"/>
      <c r="DX1050" s="12"/>
      <c r="DY1050" s="12"/>
      <c r="DZ1050" s="11"/>
      <c r="EA1050" s="12"/>
      <c r="EB1050" s="12"/>
      <c r="EC1050" s="11"/>
      <c r="ED1050" s="12"/>
      <c r="EE1050" s="12"/>
      <c r="EF1050" s="11"/>
      <c r="EG1050" s="12"/>
      <c r="EH1050" s="12"/>
      <c r="EI1050" s="11"/>
      <c r="EJ1050" s="12"/>
      <c r="EK1050" s="12"/>
      <c r="EL1050" s="11"/>
      <c r="EM1050" s="12"/>
      <c r="EN1050" s="12"/>
      <c r="EO1050" s="11"/>
      <c r="EP1050" s="12"/>
      <c r="EQ1050" s="12"/>
      <c r="ER1050" s="11"/>
      <c r="ES1050" s="12"/>
      <c r="ET1050" s="12"/>
      <c r="EU1050" s="11"/>
      <c r="EV1050" s="12"/>
      <c r="EW1050" s="12"/>
      <c r="EX1050" s="11"/>
      <c r="EY1050" s="12"/>
      <c r="EZ1050" s="12"/>
      <c r="FA1050" s="11"/>
      <c r="FB1050" s="12"/>
      <c r="FC1050" s="12"/>
      <c r="FD1050" s="11"/>
      <c r="FE1050" s="12"/>
      <c r="FF1050" s="12"/>
      <c r="FG1050" s="11"/>
      <c r="FH1050" s="12"/>
      <c r="FI1050" s="12"/>
      <c r="FJ1050" s="11"/>
      <c r="FK1050" s="12"/>
      <c r="FL1050" s="12"/>
      <c r="FM1050" s="11"/>
      <c r="FN1050" s="12"/>
      <c r="FO1050" s="12"/>
      <c r="FP1050" s="11"/>
      <c r="FQ1050" s="12"/>
      <c r="FR1050" s="12"/>
      <c r="FS1050" s="11"/>
      <c r="FT1050" s="12"/>
      <c r="FU1050" s="12"/>
      <c r="FV1050" s="11"/>
      <c r="FW1050" s="12"/>
      <c r="FX1050" s="12"/>
      <c r="FY1050" s="11"/>
      <c r="FZ1050" s="12"/>
      <c r="GA1050" s="12"/>
      <c r="GB1050" s="11"/>
      <c r="GC1050" s="12"/>
      <c r="GD1050" s="12"/>
      <c r="GE1050" s="11"/>
      <c r="GF1050" s="12"/>
      <c r="GG1050" s="12"/>
      <c r="GH1050" s="11"/>
      <c r="GI1050" s="12"/>
      <c r="GJ1050" s="12"/>
      <c r="GK1050" s="11"/>
      <c r="GL1050" s="12"/>
      <c r="GM1050" s="12"/>
      <c r="GN1050" s="11"/>
      <c r="GO1050" s="12"/>
      <c r="GP1050" s="12"/>
      <c r="GQ1050" s="11"/>
      <c r="GR1050" s="12"/>
      <c r="GS1050" s="12"/>
      <c r="GT1050" s="11"/>
      <c r="GU1050" s="12"/>
      <c r="GV1050" s="12"/>
      <c r="GW1050" s="11"/>
      <c r="GX1050" s="12"/>
      <c r="GY1050" s="12"/>
      <c r="GZ1050" s="11"/>
      <c r="HA1050" s="12"/>
      <c r="HB1050" s="12"/>
      <c r="HC1050" s="11"/>
      <c r="HD1050" s="12"/>
      <c r="HE1050" s="12"/>
      <c r="HF1050" s="11"/>
    </row>
    <row r="1051" spans="1:214">
      <c r="A1051" s="71" t="s">
        <v>752</v>
      </c>
      <c r="B1051" s="7">
        <v>3100389</v>
      </c>
      <c r="C1051" s="7" t="s">
        <v>81</v>
      </c>
      <c r="D1051" s="8">
        <v>0</v>
      </c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  <c r="AE1051" s="10"/>
      <c r="AF1051" s="10"/>
      <c r="AG1051" s="10"/>
      <c r="AH1051" s="10"/>
      <c r="AI1051" s="10"/>
      <c r="AJ1051" s="10"/>
      <c r="AK1051" s="10"/>
      <c r="AL1051" s="10"/>
      <c r="AM1051" s="10"/>
      <c r="AN1051" s="10"/>
      <c r="AO1051" s="10"/>
      <c r="AP1051" s="10"/>
      <c r="AQ1051" s="10"/>
      <c r="AR1051" s="10"/>
      <c r="AS1051" s="10"/>
      <c r="AT1051" s="10"/>
      <c r="AU1051" s="10"/>
      <c r="AV1051" s="10"/>
      <c r="AW1051" s="10"/>
      <c r="AX1051" s="10"/>
      <c r="AY1051" s="10"/>
      <c r="AZ1051" s="10"/>
      <c r="BA1051" s="10"/>
      <c r="BB1051" s="10"/>
      <c r="BC1051" s="10"/>
      <c r="BD1051" s="10"/>
      <c r="BE1051" s="10"/>
      <c r="BF1051" s="10"/>
      <c r="BG1051" s="10"/>
      <c r="BH1051" s="10"/>
      <c r="BI1051" s="10"/>
      <c r="BJ1051" s="10"/>
      <c r="BK1051" s="10"/>
      <c r="BL1051" s="10"/>
      <c r="BM1051" s="10"/>
      <c r="BN1051" s="10"/>
      <c r="BO1051" s="10"/>
      <c r="BP1051" s="10"/>
      <c r="BQ1051" s="10"/>
      <c r="BR1051" s="10"/>
      <c r="BS1051" s="10"/>
      <c r="BT1051" s="10"/>
      <c r="BU1051" s="10"/>
      <c r="BV1051" s="10"/>
      <c r="BW1051" s="10"/>
      <c r="BX1051" s="10"/>
      <c r="BY1051" s="10"/>
      <c r="BZ1051" s="10"/>
      <c r="CA1051" s="10"/>
      <c r="CB1051" s="10"/>
      <c r="CC1051" s="10"/>
      <c r="CD1051" s="10"/>
      <c r="CE1051" s="10"/>
      <c r="CF1051" s="10"/>
      <c r="CG1051" s="10"/>
      <c r="CH1051" s="10"/>
      <c r="CI1051" s="10"/>
      <c r="CJ1051" s="10"/>
      <c r="CK1051" s="10"/>
      <c r="CL1051" s="10"/>
      <c r="CM1051" s="10"/>
      <c r="CN1051" s="10"/>
      <c r="CO1051" s="10"/>
      <c r="CP1051" s="10"/>
      <c r="CQ1051" s="10"/>
      <c r="CR1051" s="10"/>
      <c r="CS1051" s="10"/>
      <c r="CT1051" s="10"/>
      <c r="CU1051" s="10"/>
      <c r="CV1051" s="10"/>
      <c r="CW1051" s="10"/>
      <c r="CX1051" s="10"/>
      <c r="CY1051" s="10"/>
      <c r="CZ1051" s="10"/>
      <c r="DA1051" s="10"/>
      <c r="DB1051" s="10"/>
      <c r="DC1051" s="10"/>
      <c r="DD1051" s="10"/>
      <c r="DE1051" s="10"/>
      <c r="DF1051" s="10"/>
      <c r="DG1051" s="10"/>
      <c r="DH1051" s="10"/>
      <c r="DI1051" s="10"/>
      <c r="DJ1051" s="10"/>
      <c r="DK1051" s="10"/>
      <c r="DL1051" s="10"/>
      <c r="DM1051" s="10"/>
      <c r="DN1051" s="10"/>
      <c r="DO1051" s="10"/>
      <c r="DP1051" s="10"/>
      <c r="DQ1051" s="10"/>
      <c r="DR1051" s="10"/>
      <c r="DS1051" s="10"/>
      <c r="DT1051" s="10"/>
      <c r="DU1051" s="10"/>
      <c r="DV1051" s="10"/>
      <c r="DW1051" s="10"/>
      <c r="DX1051" s="10"/>
      <c r="DY1051" s="10"/>
      <c r="DZ1051" s="10"/>
      <c r="EA1051" s="10"/>
      <c r="EB1051" s="10"/>
      <c r="EC1051" s="10"/>
      <c r="ED1051" s="10"/>
      <c r="EE1051" s="10"/>
      <c r="EF1051" s="10"/>
      <c r="EG1051" s="10"/>
      <c r="EH1051" s="10"/>
      <c r="EI1051" s="10"/>
      <c r="EJ1051" s="10"/>
      <c r="EK1051" s="10"/>
      <c r="EL1051" s="10"/>
      <c r="EM1051" s="10"/>
      <c r="EN1051" s="10"/>
      <c r="EO1051" s="10"/>
      <c r="EP1051" s="10"/>
      <c r="EQ1051" s="10"/>
      <c r="ER1051" s="10"/>
      <c r="ES1051" s="10"/>
      <c r="ET1051" s="10"/>
      <c r="EU1051" s="10"/>
      <c r="EV1051" s="10"/>
      <c r="EW1051" s="10"/>
      <c r="EX1051" s="10"/>
      <c r="EY1051" s="10"/>
      <c r="EZ1051" s="10"/>
      <c r="FA1051" s="10"/>
      <c r="FB1051" s="10"/>
      <c r="FC1051" s="10"/>
      <c r="FD1051" s="10"/>
      <c r="FE1051" s="10"/>
      <c r="FF1051" s="10"/>
      <c r="FG1051" s="10"/>
      <c r="FH1051" s="10"/>
      <c r="FI1051" s="10"/>
      <c r="FJ1051" s="10"/>
      <c r="FK1051" s="10"/>
      <c r="FL1051" s="10"/>
      <c r="FM1051" s="10"/>
      <c r="FN1051" s="10"/>
      <c r="FO1051" s="10"/>
      <c r="FP1051" s="10"/>
      <c r="FQ1051" s="10"/>
      <c r="FR1051" s="10"/>
      <c r="FS1051" s="10"/>
      <c r="FT1051" s="10"/>
      <c r="FU1051" s="10"/>
      <c r="FV1051" s="10"/>
      <c r="FW1051" s="10"/>
      <c r="FX1051" s="10"/>
      <c r="FY1051" s="10"/>
      <c r="FZ1051" s="10"/>
      <c r="GA1051" s="10"/>
      <c r="GB1051" s="10"/>
      <c r="GC1051" s="10"/>
      <c r="GD1051" s="10"/>
      <c r="GE1051" s="10"/>
      <c r="GF1051" s="10"/>
      <c r="GG1051" s="10"/>
      <c r="GH1051" s="10"/>
      <c r="GI1051" s="10"/>
      <c r="GJ1051" s="10"/>
      <c r="GK1051" s="10"/>
      <c r="GL1051" s="10"/>
      <c r="GM1051" s="10"/>
      <c r="GN1051" s="10"/>
      <c r="GO1051" s="10"/>
      <c r="GP1051" s="10"/>
      <c r="GQ1051" s="10"/>
      <c r="GR1051" s="10"/>
      <c r="GS1051" s="10"/>
      <c r="GT1051" s="10"/>
      <c r="GU1051" s="10"/>
      <c r="GV1051" s="10"/>
      <c r="GW1051" s="10"/>
      <c r="GX1051" s="10"/>
      <c r="GY1051" s="10"/>
      <c r="GZ1051" s="10"/>
      <c r="HA1051" s="10"/>
      <c r="HB1051" s="10"/>
      <c r="HC1051" s="10"/>
      <c r="HD1051" s="10"/>
      <c r="HE1051" s="10"/>
      <c r="HF1051" s="10"/>
    </row>
    <row r="1052" spans="1:214" ht="25.5">
      <c r="A1052" s="71" t="s">
        <v>752</v>
      </c>
      <c r="B1052" s="7">
        <v>3102113</v>
      </c>
      <c r="C1052" s="7" t="s">
        <v>1257</v>
      </c>
      <c r="D1052" s="8">
        <v>0</v>
      </c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  <c r="AB1052" s="10"/>
      <c r="AC1052" s="10"/>
      <c r="AD1052" s="10"/>
      <c r="AE1052" s="10"/>
      <c r="AF1052" s="10"/>
      <c r="AG1052" s="10"/>
      <c r="AH1052" s="10"/>
      <c r="AI1052" s="10"/>
      <c r="AJ1052" s="10"/>
      <c r="AK1052" s="10"/>
      <c r="AL1052" s="10"/>
      <c r="AM1052" s="10"/>
      <c r="AN1052" s="10"/>
      <c r="AO1052" s="10"/>
      <c r="AP1052" s="10"/>
      <c r="AQ1052" s="10"/>
      <c r="AR1052" s="10"/>
      <c r="AS1052" s="10"/>
      <c r="AT1052" s="10"/>
      <c r="AU1052" s="10"/>
      <c r="AV1052" s="10"/>
      <c r="AW1052" s="10"/>
      <c r="AX1052" s="10"/>
      <c r="AY1052" s="10"/>
      <c r="AZ1052" s="10"/>
      <c r="BA1052" s="10"/>
      <c r="BB1052" s="10"/>
      <c r="BC1052" s="10"/>
      <c r="BD1052" s="10"/>
      <c r="BE1052" s="10"/>
      <c r="BF1052" s="10"/>
      <c r="BG1052" s="10"/>
      <c r="BH1052" s="10"/>
      <c r="BI1052" s="10"/>
      <c r="BJ1052" s="10"/>
      <c r="BK1052" s="10"/>
      <c r="BL1052" s="10"/>
      <c r="BM1052" s="10"/>
      <c r="BN1052" s="10"/>
      <c r="BO1052" s="10"/>
      <c r="BP1052" s="10"/>
      <c r="BQ1052" s="10"/>
      <c r="BR1052" s="10"/>
      <c r="BS1052" s="10"/>
      <c r="BT1052" s="10"/>
      <c r="BU1052" s="10"/>
      <c r="BV1052" s="10"/>
      <c r="BW1052" s="10"/>
      <c r="BX1052" s="10"/>
      <c r="BY1052" s="10"/>
      <c r="BZ1052" s="10"/>
      <c r="CA1052" s="10"/>
      <c r="CB1052" s="10"/>
      <c r="CC1052" s="10"/>
      <c r="CD1052" s="10"/>
      <c r="CE1052" s="10"/>
      <c r="CF1052" s="10"/>
      <c r="CG1052" s="10"/>
      <c r="CH1052" s="10"/>
      <c r="CI1052" s="10"/>
      <c r="CJ1052" s="10"/>
      <c r="CK1052" s="10"/>
      <c r="CL1052" s="10"/>
      <c r="CM1052" s="10"/>
      <c r="CN1052" s="10"/>
      <c r="CO1052" s="10"/>
      <c r="CP1052" s="10"/>
      <c r="CQ1052" s="10"/>
      <c r="CR1052" s="10"/>
      <c r="CS1052" s="10"/>
      <c r="CT1052" s="10"/>
      <c r="CU1052" s="10"/>
      <c r="CV1052" s="10"/>
      <c r="CW1052" s="10"/>
      <c r="CX1052" s="10"/>
      <c r="CY1052" s="10"/>
      <c r="CZ1052" s="10"/>
      <c r="DA1052" s="10"/>
      <c r="DB1052" s="10"/>
      <c r="DC1052" s="10"/>
      <c r="DD1052" s="10"/>
      <c r="DE1052" s="10"/>
      <c r="DF1052" s="10"/>
      <c r="DG1052" s="10"/>
      <c r="DH1052" s="10"/>
      <c r="DI1052" s="10"/>
      <c r="DJ1052" s="10"/>
      <c r="DK1052" s="10"/>
      <c r="DL1052" s="10"/>
      <c r="DM1052" s="10"/>
      <c r="DN1052" s="10"/>
      <c r="DO1052" s="10"/>
      <c r="DP1052" s="10"/>
      <c r="DQ1052" s="10"/>
      <c r="DR1052" s="10"/>
      <c r="DS1052" s="10"/>
      <c r="DT1052" s="10"/>
      <c r="DU1052" s="10"/>
      <c r="DV1052" s="10"/>
      <c r="DW1052" s="10"/>
      <c r="DX1052" s="10"/>
      <c r="DY1052" s="10"/>
      <c r="DZ1052" s="10"/>
      <c r="EA1052" s="10"/>
      <c r="EB1052" s="10"/>
      <c r="EC1052" s="10"/>
      <c r="ED1052" s="10"/>
      <c r="EE1052" s="10"/>
      <c r="EF1052" s="10"/>
      <c r="EG1052" s="10"/>
      <c r="EH1052" s="10"/>
      <c r="EI1052" s="10"/>
      <c r="EJ1052" s="10"/>
      <c r="EK1052" s="10"/>
      <c r="EL1052" s="10"/>
      <c r="EM1052" s="10"/>
      <c r="EN1052" s="10"/>
      <c r="EO1052" s="10"/>
      <c r="EP1052" s="10"/>
      <c r="EQ1052" s="10"/>
      <c r="ER1052" s="10"/>
      <c r="ES1052" s="10"/>
      <c r="ET1052" s="10"/>
      <c r="EU1052" s="10"/>
      <c r="EV1052" s="10"/>
      <c r="EW1052" s="10"/>
      <c r="EX1052" s="10"/>
      <c r="EY1052" s="10"/>
      <c r="EZ1052" s="10"/>
      <c r="FA1052" s="10"/>
      <c r="FB1052" s="10"/>
      <c r="FC1052" s="10"/>
      <c r="FD1052" s="10"/>
      <c r="FE1052" s="10"/>
      <c r="FF1052" s="10"/>
      <c r="FG1052" s="10"/>
      <c r="FH1052" s="10"/>
      <c r="FI1052" s="10"/>
      <c r="FJ1052" s="10"/>
      <c r="FK1052" s="10"/>
      <c r="FL1052" s="10"/>
      <c r="FM1052" s="10"/>
      <c r="FN1052" s="10"/>
      <c r="FO1052" s="10"/>
      <c r="FP1052" s="10"/>
      <c r="FQ1052" s="10"/>
      <c r="FR1052" s="10"/>
      <c r="FS1052" s="10"/>
      <c r="FT1052" s="10"/>
      <c r="FU1052" s="10"/>
      <c r="FV1052" s="10"/>
      <c r="FW1052" s="10"/>
      <c r="FX1052" s="10"/>
      <c r="FY1052" s="10"/>
      <c r="FZ1052" s="10"/>
      <c r="GA1052" s="10"/>
      <c r="GB1052" s="10"/>
      <c r="GC1052" s="10"/>
      <c r="GD1052" s="10"/>
      <c r="GE1052" s="10"/>
      <c r="GF1052" s="10"/>
      <c r="GG1052" s="10"/>
      <c r="GH1052" s="10"/>
      <c r="GI1052" s="10"/>
      <c r="GJ1052" s="10"/>
      <c r="GK1052" s="10"/>
      <c r="GL1052" s="10"/>
      <c r="GM1052" s="10"/>
      <c r="GN1052" s="10"/>
      <c r="GO1052" s="10"/>
      <c r="GP1052" s="10"/>
      <c r="GQ1052" s="10"/>
      <c r="GR1052" s="10"/>
      <c r="GS1052" s="10"/>
      <c r="GT1052" s="10"/>
      <c r="GU1052" s="10"/>
      <c r="GV1052" s="10"/>
      <c r="GW1052" s="10"/>
      <c r="GX1052" s="10"/>
      <c r="GY1052" s="10"/>
      <c r="GZ1052" s="10"/>
      <c r="HA1052" s="10"/>
      <c r="HB1052" s="10"/>
      <c r="HC1052" s="10"/>
      <c r="HD1052" s="10"/>
      <c r="HE1052" s="10"/>
      <c r="HF1052" s="10"/>
    </row>
    <row r="1053" spans="1:214" ht="25.5">
      <c r="A1053" s="71" t="s">
        <v>752</v>
      </c>
      <c r="B1053" s="7">
        <v>3102114</v>
      </c>
      <c r="C1053" s="7" t="s">
        <v>1258</v>
      </c>
      <c r="D1053" s="8">
        <v>0</v>
      </c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  <c r="AB1053" s="10"/>
      <c r="AC1053" s="10"/>
      <c r="AD1053" s="10"/>
      <c r="AE1053" s="10"/>
      <c r="AF1053" s="10"/>
      <c r="AG1053" s="10"/>
      <c r="AH1053" s="10"/>
      <c r="AI1053" s="10"/>
      <c r="AJ1053" s="10"/>
      <c r="AK1053" s="10"/>
      <c r="AL1053" s="10"/>
      <c r="AM1053" s="10"/>
      <c r="AN1053" s="10"/>
      <c r="AO1053" s="10"/>
      <c r="AP1053" s="10"/>
      <c r="AQ1053" s="10"/>
      <c r="AR1053" s="10"/>
      <c r="AS1053" s="10"/>
      <c r="AT1053" s="10"/>
      <c r="AU1053" s="10"/>
      <c r="AV1053" s="10"/>
      <c r="AW1053" s="10"/>
      <c r="AX1053" s="10"/>
      <c r="AY1053" s="10"/>
      <c r="AZ1053" s="10"/>
      <c r="BA1053" s="10"/>
      <c r="BB1053" s="10"/>
      <c r="BC1053" s="10"/>
      <c r="BD1053" s="10"/>
      <c r="BE1053" s="10"/>
      <c r="BF1053" s="10"/>
      <c r="BG1053" s="10"/>
      <c r="BH1053" s="10"/>
      <c r="BI1053" s="10"/>
      <c r="BJ1053" s="10"/>
      <c r="BK1053" s="10"/>
      <c r="BL1053" s="10"/>
      <c r="BM1053" s="10"/>
      <c r="BN1053" s="10"/>
      <c r="BO1053" s="10"/>
      <c r="BP1053" s="10"/>
      <c r="BQ1053" s="10"/>
      <c r="BR1053" s="10"/>
      <c r="BS1053" s="10"/>
      <c r="BT1053" s="10"/>
      <c r="BU1053" s="10"/>
      <c r="BV1053" s="10"/>
      <c r="BW1053" s="10"/>
      <c r="BX1053" s="10"/>
      <c r="BY1053" s="10"/>
      <c r="BZ1053" s="10"/>
      <c r="CA1053" s="10"/>
      <c r="CB1053" s="10"/>
      <c r="CC1053" s="10"/>
      <c r="CD1053" s="10"/>
      <c r="CE1053" s="10"/>
      <c r="CF1053" s="10"/>
      <c r="CG1053" s="10"/>
      <c r="CH1053" s="10"/>
      <c r="CI1053" s="10"/>
      <c r="CJ1053" s="10"/>
      <c r="CK1053" s="10"/>
      <c r="CL1053" s="10"/>
      <c r="CM1053" s="10"/>
      <c r="CN1053" s="10"/>
      <c r="CO1053" s="10"/>
      <c r="CP1053" s="10"/>
      <c r="CQ1053" s="10"/>
      <c r="CR1053" s="10"/>
      <c r="CS1053" s="10"/>
      <c r="CT1053" s="10"/>
      <c r="CU1053" s="10"/>
      <c r="CV1053" s="10"/>
      <c r="CW1053" s="10"/>
      <c r="CX1053" s="10"/>
      <c r="CY1053" s="10"/>
      <c r="CZ1053" s="10"/>
      <c r="DA1053" s="10"/>
      <c r="DB1053" s="10"/>
      <c r="DC1053" s="10"/>
      <c r="DD1053" s="10"/>
      <c r="DE1053" s="10"/>
      <c r="DF1053" s="10"/>
      <c r="DG1053" s="10"/>
      <c r="DH1053" s="10"/>
      <c r="DI1053" s="10"/>
      <c r="DJ1053" s="10"/>
      <c r="DK1053" s="10"/>
      <c r="DL1053" s="10"/>
      <c r="DM1053" s="10"/>
      <c r="DN1053" s="10"/>
      <c r="DO1053" s="10"/>
      <c r="DP1053" s="10"/>
      <c r="DQ1053" s="10"/>
      <c r="DR1053" s="10"/>
      <c r="DS1053" s="10"/>
      <c r="DT1053" s="10"/>
      <c r="DU1053" s="10"/>
      <c r="DV1053" s="10"/>
      <c r="DW1053" s="10"/>
      <c r="DX1053" s="10"/>
      <c r="DY1053" s="10"/>
      <c r="DZ1053" s="10"/>
      <c r="EA1053" s="10"/>
      <c r="EB1053" s="10"/>
      <c r="EC1053" s="10"/>
      <c r="ED1053" s="10"/>
      <c r="EE1053" s="10"/>
      <c r="EF1053" s="10"/>
      <c r="EG1053" s="10"/>
      <c r="EH1053" s="10"/>
      <c r="EI1053" s="10"/>
      <c r="EJ1053" s="10"/>
      <c r="EK1053" s="10"/>
      <c r="EL1053" s="10"/>
      <c r="EM1053" s="10"/>
      <c r="EN1053" s="10"/>
      <c r="EO1053" s="10"/>
      <c r="EP1053" s="10"/>
      <c r="EQ1053" s="10"/>
      <c r="ER1053" s="10"/>
      <c r="ES1053" s="10"/>
      <c r="ET1053" s="10"/>
      <c r="EU1053" s="10"/>
      <c r="EV1053" s="10"/>
      <c r="EW1053" s="10"/>
      <c r="EX1053" s="10"/>
      <c r="EY1053" s="10"/>
      <c r="EZ1053" s="10"/>
      <c r="FA1053" s="10"/>
      <c r="FB1053" s="10"/>
      <c r="FC1053" s="10"/>
      <c r="FD1053" s="10"/>
      <c r="FE1053" s="10"/>
      <c r="FF1053" s="10"/>
      <c r="FG1053" s="10"/>
      <c r="FH1053" s="10"/>
      <c r="FI1053" s="10"/>
      <c r="FJ1053" s="10"/>
      <c r="FK1053" s="10"/>
      <c r="FL1053" s="10"/>
      <c r="FM1053" s="10"/>
      <c r="FN1053" s="10"/>
      <c r="FO1053" s="10"/>
      <c r="FP1053" s="10"/>
      <c r="FQ1053" s="10"/>
      <c r="FR1053" s="10"/>
      <c r="FS1053" s="10"/>
      <c r="FT1053" s="10"/>
      <c r="FU1053" s="10"/>
      <c r="FV1053" s="10"/>
      <c r="FW1053" s="10"/>
      <c r="FX1053" s="10"/>
      <c r="FY1053" s="10"/>
      <c r="FZ1053" s="10"/>
      <c r="GA1053" s="10"/>
      <c r="GB1053" s="10"/>
      <c r="GC1053" s="10"/>
      <c r="GD1053" s="10"/>
      <c r="GE1053" s="10"/>
      <c r="GF1053" s="10"/>
      <c r="GG1053" s="10"/>
      <c r="GH1053" s="10"/>
      <c r="GI1053" s="10"/>
      <c r="GJ1053" s="10"/>
      <c r="GK1053" s="10"/>
      <c r="GL1053" s="10"/>
      <c r="GM1053" s="10"/>
      <c r="GN1053" s="10"/>
      <c r="GO1053" s="10"/>
      <c r="GP1053" s="10"/>
      <c r="GQ1053" s="10"/>
      <c r="GR1053" s="10"/>
      <c r="GS1053" s="10"/>
      <c r="GT1053" s="10"/>
      <c r="GU1053" s="10"/>
      <c r="GV1053" s="10"/>
      <c r="GW1053" s="10"/>
      <c r="GX1053" s="10"/>
      <c r="GY1053" s="10"/>
      <c r="GZ1053" s="10"/>
      <c r="HA1053" s="10"/>
      <c r="HB1053" s="10"/>
      <c r="HC1053" s="10"/>
      <c r="HD1053" s="10"/>
      <c r="HE1053" s="10"/>
      <c r="HF1053" s="10"/>
    </row>
    <row r="1054" spans="1:214" ht="25.5">
      <c r="A1054" s="71" t="s">
        <v>752</v>
      </c>
      <c r="B1054" s="7">
        <v>3102115</v>
      </c>
      <c r="C1054" s="7" t="s">
        <v>1259</v>
      </c>
      <c r="D1054" s="8">
        <v>0</v>
      </c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  <c r="Z1054" s="10"/>
      <c r="AA1054" s="10"/>
      <c r="AB1054" s="10"/>
      <c r="AC1054" s="10"/>
      <c r="AD1054" s="10"/>
      <c r="AE1054" s="10"/>
      <c r="AF1054" s="10"/>
      <c r="AG1054" s="10"/>
      <c r="AH1054" s="10"/>
      <c r="AI1054" s="10"/>
      <c r="AJ1054" s="10"/>
      <c r="AK1054" s="10"/>
      <c r="AL1054" s="10"/>
      <c r="AM1054" s="10"/>
      <c r="AN1054" s="10"/>
      <c r="AO1054" s="10"/>
      <c r="AP1054" s="10"/>
      <c r="AQ1054" s="10"/>
      <c r="AR1054" s="10"/>
      <c r="AS1054" s="10"/>
      <c r="AT1054" s="10"/>
      <c r="AU1054" s="10"/>
      <c r="AV1054" s="10"/>
      <c r="AW1054" s="10"/>
      <c r="AX1054" s="10"/>
      <c r="AY1054" s="10"/>
      <c r="AZ1054" s="10"/>
      <c r="BA1054" s="10"/>
      <c r="BB1054" s="10"/>
      <c r="BC1054" s="10"/>
      <c r="BD1054" s="10"/>
      <c r="BE1054" s="10"/>
      <c r="BF1054" s="10"/>
      <c r="BG1054" s="10"/>
      <c r="BH1054" s="10"/>
      <c r="BI1054" s="10"/>
      <c r="BJ1054" s="10"/>
      <c r="BK1054" s="10"/>
      <c r="BL1054" s="10"/>
      <c r="BM1054" s="10"/>
      <c r="BN1054" s="10"/>
      <c r="BO1054" s="10"/>
      <c r="BP1054" s="10"/>
      <c r="BQ1054" s="10"/>
      <c r="BR1054" s="10"/>
      <c r="BS1054" s="10"/>
      <c r="BT1054" s="10"/>
      <c r="BU1054" s="10"/>
      <c r="BV1054" s="10"/>
      <c r="BW1054" s="10"/>
      <c r="BX1054" s="10"/>
      <c r="BY1054" s="10"/>
      <c r="BZ1054" s="10"/>
      <c r="CA1054" s="10"/>
      <c r="CB1054" s="10"/>
      <c r="CC1054" s="10"/>
      <c r="CD1054" s="10"/>
      <c r="CE1054" s="10"/>
      <c r="CF1054" s="10"/>
      <c r="CG1054" s="10"/>
      <c r="CH1054" s="10"/>
      <c r="CI1054" s="10"/>
      <c r="CJ1054" s="10"/>
      <c r="CK1054" s="10"/>
      <c r="CL1054" s="10"/>
      <c r="CM1054" s="10"/>
      <c r="CN1054" s="10"/>
      <c r="CO1054" s="10"/>
      <c r="CP1054" s="10"/>
      <c r="CQ1054" s="10"/>
      <c r="CR1054" s="10"/>
      <c r="CS1054" s="10"/>
      <c r="CT1054" s="10"/>
      <c r="CU1054" s="10"/>
      <c r="CV1054" s="10"/>
      <c r="CW1054" s="10"/>
      <c r="CX1054" s="10"/>
      <c r="CY1054" s="10"/>
      <c r="CZ1054" s="10"/>
      <c r="DA1054" s="10"/>
      <c r="DB1054" s="10"/>
      <c r="DC1054" s="10"/>
      <c r="DD1054" s="10"/>
      <c r="DE1054" s="10"/>
      <c r="DF1054" s="10"/>
      <c r="DG1054" s="10"/>
      <c r="DH1054" s="10"/>
      <c r="DI1054" s="10"/>
      <c r="DJ1054" s="10"/>
      <c r="DK1054" s="10"/>
      <c r="DL1054" s="10"/>
      <c r="DM1054" s="10"/>
      <c r="DN1054" s="10"/>
      <c r="DO1054" s="10"/>
      <c r="DP1054" s="10"/>
      <c r="DQ1054" s="10"/>
      <c r="DR1054" s="10"/>
      <c r="DS1054" s="10"/>
      <c r="DT1054" s="10"/>
      <c r="DU1054" s="10"/>
      <c r="DV1054" s="10"/>
      <c r="DW1054" s="10"/>
      <c r="DX1054" s="10"/>
      <c r="DY1054" s="10"/>
      <c r="DZ1054" s="10"/>
      <c r="EA1054" s="10"/>
      <c r="EB1054" s="10"/>
      <c r="EC1054" s="10"/>
      <c r="ED1054" s="10"/>
      <c r="EE1054" s="10"/>
      <c r="EF1054" s="10"/>
      <c r="EG1054" s="10"/>
      <c r="EH1054" s="10"/>
      <c r="EI1054" s="10"/>
      <c r="EJ1054" s="10"/>
      <c r="EK1054" s="10"/>
      <c r="EL1054" s="10"/>
      <c r="EM1054" s="10"/>
      <c r="EN1054" s="10"/>
      <c r="EO1054" s="10"/>
      <c r="EP1054" s="10"/>
      <c r="EQ1054" s="10"/>
      <c r="ER1054" s="10"/>
      <c r="ES1054" s="10"/>
      <c r="ET1054" s="10"/>
      <c r="EU1054" s="10"/>
      <c r="EV1054" s="10"/>
      <c r="EW1054" s="10"/>
      <c r="EX1054" s="10"/>
      <c r="EY1054" s="10"/>
      <c r="EZ1054" s="10"/>
      <c r="FA1054" s="10"/>
      <c r="FB1054" s="10"/>
      <c r="FC1054" s="10"/>
      <c r="FD1054" s="10"/>
      <c r="FE1054" s="10"/>
      <c r="FF1054" s="10"/>
      <c r="FG1054" s="10"/>
      <c r="FH1054" s="10"/>
      <c r="FI1054" s="10"/>
      <c r="FJ1054" s="10"/>
      <c r="FK1054" s="10"/>
      <c r="FL1054" s="10"/>
      <c r="FM1054" s="10"/>
      <c r="FN1054" s="10"/>
      <c r="FO1054" s="10"/>
      <c r="FP1054" s="10"/>
      <c r="FQ1054" s="10"/>
      <c r="FR1054" s="10"/>
      <c r="FS1054" s="10"/>
      <c r="FT1054" s="10"/>
      <c r="FU1054" s="10"/>
      <c r="FV1054" s="10"/>
      <c r="FW1054" s="10"/>
      <c r="FX1054" s="10"/>
      <c r="FY1054" s="10"/>
      <c r="FZ1054" s="10"/>
      <c r="GA1054" s="10"/>
      <c r="GB1054" s="10"/>
      <c r="GC1054" s="10"/>
      <c r="GD1054" s="10"/>
      <c r="GE1054" s="10"/>
      <c r="GF1054" s="10"/>
      <c r="GG1054" s="10"/>
      <c r="GH1054" s="10"/>
      <c r="GI1054" s="10"/>
      <c r="GJ1054" s="10"/>
      <c r="GK1054" s="10"/>
      <c r="GL1054" s="10"/>
      <c r="GM1054" s="10"/>
      <c r="GN1054" s="10"/>
      <c r="GO1054" s="10"/>
      <c r="GP1054" s="10"/>
      <c r="GQ1054" s="10"/>
      <c r="GR1054" s="10"/>
      <c r="GS1054" s="10"/>
      <c r="GT1054" s="10"/>
      <c r="GU1054" s="10"/>
      <c r="GV1054" s="10"/>
      <c r="GW1054" s="10"/>
      <c r="GX1054" s="10"/>
      <c r="GY1054" s="10"/>
      <c r="GZ1054" s="10"/>
      <c r="HA1054" s="10"/>
      <c r="HB1054" s="10"/>
      <c r="HC1054" s="10"/>
      <c r="HD1054" s="10"/>
      <c r="HE1054" s="10"/>
      <c r="HF1054" s="10"/>
    </row>
    <row r="1055" spans="1:214" ht="38.25">
      <c r="A1055" s="4">
        <v>55</v>
      </c>
      <c r="B1055" s="5" t="s">
        <v>82</v>
      </c>
      <c r="C1055" s="4" t="s">
        <v>83</v>
      </c>
      <c r="D1055" s="6">
        <f>SUM(D1000,D1001)-SUM(D1030,D1031)</f>
        <v>127960178</v>
      </c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  <c r="Y1055" s="10"/>
      <c r="Z1055" s="10"/>
      <c r="AA1055" s="10"/>
      <c r="AB1055" s="10"/>
      <c r="AC1055" s="10"/>
      <c r="AD1055" s="10"/>
      <c r="AE1055" s="10"/>
      <c r="AF1055" s="10"/>
      <c r="AG1055" s="10"/>
      <c r="AH1055" s="10"/>
      <c r="AI1055" s="10"/>
      <c r="AJ1055" s="10"/>
      <c r="AK1055" s="10"/>
      <c r="AL1055" s="10"/>
      <c r="AM1055" s="10"/>
      <c r="AN1055" s="10"/>
      <c r="AO1055" s="10"/>
      <c r="AP1055" s="10"/>
      <c r="AQ1055" s="10"/>
      <c r="AR1055" s="10"/>
      <c r="AS1055" s="10"/>
      <c r="AT1055" s="10"/>
      <c r="AU1055" s="10"/>
      <c r="AV1055" s="10"/>
      <c r="AW1055" s="10"/>
      <c r="AX1055" s="10"/>
      <c r="AY1055" s="10"/>
      <c r="AZ1055" s="10"/>
      <c r="BA1055" s="10"/>
      <c r="BB1055" s="10"/>
      <c r="BC1055" s="10"/>
      <c r="BD1055" s="10"/>
      <c r="BE1055" s="10"/>
      <c r="BF1055" s="10"/>
      <c r="BG1055" s="10"/>
      <c r="BH1055" s="10"/>
      <c r="BI1055" s="10"/>
      <c r="BJ1055" s="10"/>
      <c r="BK1055" s="10"/>
      <c r="BL1055" s="10"/>
      <c r="BM1055" s="10"/>
      <c r="BN1055" s="10"/>
      <c r="BO1055" s="10"/>
      <c r="BP1055" s="10"/>
      <c r="BQ1055" s="10"/>
      <c r="BR1055" s="10"/>
      <c r="BS1055" s="10"/>
      <c r="BT1055" s="10"/>
      <c r="BU1055" s="10"/>
      <c r="BV1055" s="10"/>
      <c r="BW1055" s="10"/>
      <c r="BX1055" s="10"/>
      <c r="BY1055" s="10"/>
      <c r="BZ1055" s="10"/>
      <c r="CA1055" s="10"/>
      <c r="CB1055" s="10"/>
      <c r="CC1055" s="10"/>
      <c r="CD1055" s="10"/>
      <c r="CE1055" s="10"/>
      <c r="CF1055" s="10"/>
      <c r="CG1055" s="10"/>
      <c r="CH1055" s="10"/>
      <c r="CI1055" s="10"/>
      <c r="CJ1055" s="10"/>
      <c r="CK1055" s="10"/>
      <c r="CL1055" s="10"/>
      <c r="CM1055" s="10"/>
      <c r="CN1055" s="10"/>
      <c r="CO1055" s="10"/>
      <c r="CP1055" s="10"/>
      <c r="CQ1055" s="10"/>
      <c r="CR1055" s="10"/>
      <c r="CS1055" s="10"/>
      <c r="CT1055" s="10"/>
      <c r="CU1055" s="10"/>
      <c r="CV1055" s="10"/>
      <c r="CW1055" s="10"/>
      <c r="CX1055" s="10"/>
      <c r="CY1055" s="10"/>
      <c r="CZ1055" s="10"/>
      <c r="DA1055" s="10"/>
      <c r="DB1055" s="10"/>
      <c r="DC1055" s="10"/>
      <c r="DD1055" s="10"/>
      <c r="DE1055" s="10"/>
      <c r="DF1055" s="10"/>
      <c r="DG1055" s="10"/>
      <c r="DH1055" s="10"/>
      <c r="DI1055" s="10"/>
      <c r="DJ1055" s="10"/>
      <c r="DK1055" s="10"/>
      <c r="DL1055" s="10"/>
      <c r="DM1055" s="10"/>
      <c r="DN1055" s="10"/>
      <c r="DO1055" s="10"/>
      <c r="DP1055" s="10"/>
      <c r="DQ1055" s="10"/>
      <c r="DR1055" s="10"/>
      <c r="DS1055" s="10"/>
      <c r="DT1055" s="10"/>
      <c r="DU1055" s="10"/>
      <c r="DV1055" s="10"/>
      <c r="DW1055" s="10"/>
      <c r="DX1055" s="10"/>
      <c r="DY1055" s="10"/>
      <c r="DZ1055" s="10"/>
      <c r="EA1055" s="10"/>
      <c r="EB1055" s="10"/>
      <c r="EC1055" s="10"/>
      <c r="ED1055" s="10"/>
      <c r="EE1055" s="10"/>
      <c r="EF1055" s="10"/>
      <c r="EG1055" s="10"/>
      <c r="EH1055" s="10"/>
      <c r="EI1055" s="10"/>
      <c r="EJ1055" s="10"/>
      <c r="EK1055" s="10"/>
      <c r="EL1055" s="10"/>
      <c r="EM1055" s="10"/>
      <c r="EN1055" s="10"/>
      <c r="EO1055" s="10"/>
      <c r="EP1055" s="10"/>
      <c r="EQ1055" s="10"/>
      <c r="ER1055" s="10"/>
      <c r="ES1055" s="10"/>
      <c r="ET1055" s="10"/>
      <c r="EU1055" s="10"/>
      <c r="EV1055" s="10"/>
      <c r="EW1055" s="10"/>
      <c r="EX1055" s="10"/>
      <c r="EY1055" s="10"/>
      <c r="EZ1055" s="10"/>
      <c r="FA1055" s="10"/>
      <c r="FB1055" s="10"/>
      <c r="FC1055" s="10"/>
      <c r="FD1055" s="10"/>
      <c r="FE1055" s="10"/>
      <c r="FF1055" s="10"/>
      <c r="FG1055" s="10"/>
      <c r="FH1055" s="10"/>
      <c r="FI1055" s="10"/>
      <c r="FJ1055" s="10"/>
      <c r="FK1055" s="10"/>
      <c r="FL1055" s="10"/>
      <c r="FM1055" s="10"/>
      <c r="FN1055" s="10"/>
      <c r="FO1055" s="10"/>
      <c r="FP1055" s="10"/>
      <c r="FQ1055" s="10"/>
      <c r="FR1055" s="10"/>
      <c r="FS1055" s="10"/>
      <c r="FT1055" s="10"/>
      <c r="FU1055" s="10"/>
      <c r="FV1055" s="10"/>
      <c r="FW1055" s="10"/>
      <c r="FX1055" s="10"/>
      <c r="FY1055" s="10"/>
      <c r="FZ1055" s="10"/>
      <c r="GA1055" s="10"/>
      <c r="GB1055" s="10"/>
      <c r="GC1055" s="10"/>
      <c r="GD1055" s="10"/>
      <c r="GE1055" s="10"/>
      <c r="GF1055" s="10"/>
      <c r="GG1055" s="10"/>
      <c r="GH1055" s="10"/>
      <c r="GI1055" s="10"/>
      <c r="GJ1055" s="10"/>
      <c r="GK1055" s="10"/>
      <c r="GL1055" s="10"/>
      <c r="GM1055" s="10"/>
      <c r="GN1055" s="10"/>
      <c r="GO1055" s="10"/>
      <c r="GP1055" s="10"/>
      <c r="GQ1055" s="10"/>
      <c r="GR1055" s="10"/>
      <c r="GS1055" s="10"/>
      <c r="GT1055" s="10"/>
      <c r="GU1055" s="10"/>
      <c r="GV1055" s="10"/>
      <c r="GW1055" s="10"/>
      <c r="GX1055" s="10"/>
      <c r="GY1055" s="10"/>
      <c r="GZ1055" s="10"/>
      <c r="HA1055" s="10"/>
      <c r="HB1055" s="10"/>
      <c r="HC1055" s="10"/>
      <c r="HD1055" s="10"/>
      <c r="HE1055" s="10"/>
      <c r="HF1055" s="10"/>
    </row>
    <row r="1056" spans="1:214">
      <c r="A1056" s="4">
        <v>56</v>
      </c>
      <c r="B1056" s="5" t="s">
        <v>84</v>
      </c>
      <c r="C1056" s="4" t="s">
        <v>85</v>
      </c>
      <c r="D1056" s="6">
        <f>SUM(D1057:D1058)+SUM(D1059)+SUM(D1060:D1063)+SUM(D1064:D1075)</f>
        <v>20713009</v>
      </c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  <c r="Z1056" s="10"/>
      <c r="AA1056" s="10"/>
      <c r="AB1056" s="10"/>
      <c r="AC1056" s="10"/>
      <c r="AD1056" s="10"/>
      <c r="AE1056" s="10"/>
      <c r="AF1056" s="10"/>
      <c r="AG1056" s="10"/>
      <c r="AH1056" s="10"/>
      <c r="AI1056" s="10"/>
      <c r="AJ1056" s="10"/>
      <c r="AK1056" s="10"/>
      <c r="AL1056" s="10"/>
      <c r="AM1056" s="10"/>
      <c r="AN1056" s="10"/>
      <c r="AO1056" s="10"/>
      <c r="AP1056" s="10"/>
      <c r="AQ1056" s="10"/>
      <c r="AR1056" s="10"/>
      <c r="AS1056" s="10"/>
      <c r="AT1056" s="10"/>
      <c r="AU1056" s="10"/>
      <c r="AV1056" s="10"/>
      <c r="AW1056" s="10"/>
      <c r="AX1056" s="10"/>
      <c r="AY1056" s="10"/>
      <c r="AZ1056" s="10"/>
      <c r="BA1056" s="10"/>
      <c r="BB1056" s="10"/>
      <c r="BC1056" s="10"/>
      <c r="BD1056" s="10"/>
      <c r="BE1056" s="10"/>
      <c r="BF1056" s="10"/>
      <c r="BG1056" s="10"/>
      <c r="BH1056" s="10"/>
      <c r="BI1056" s="10"/>
      <c r="BJ1056" s="10"/>
      <c r="BK1056" s="10"/>
      <c r="BL1056" s="10"/>
      <c r="BM1056" s="10"/>
      <c r="BN1056" s="10"/>
      <c r="BO1056" s="10"/>
      <c r="BP1056" s="10"/>
      <c r="BQ1056" s="10"/>
      <c r="BR1056" s="10"/>
      <c r="BS1056" s="10"/>
      <c r="BT1056" s="10"/>
      <c r="BU1056" s="10"/>
      <c r="BV1056" s="10"/>
      <c r="BW1056" s="10"/>
      <c r="BX1056" s="10"/>
      <c r="BY1056" s="10"/>
      <c r="BZ1056" s="10"/>
      <c r="CA1056" s="10"/>
      <c r="CB1056" s="10"/>
      <c r="CC1056" s="10"/>
      <c r="CD1056" s="10"/>
      <c r="CE1056" s="10"/>
      <c r="CF1056" s="10"/>
      <c r="CG1056" s="10"/>
      <c r="CH1056" s="10"/>
      <c r="CI1056" s="10"/>
      <c r="CJ1056" s="10"/>
      <c r="CK1056" s="10"/>
      <c r="CL1056" s="10"/>
      <c r="CM1056" s="10"/>
      <c r="CN1056" s="10"/>
      <c r="CO1056" s="10"/>
      <c r="CP1056" s="10"/>
      <c r="CQ1056" s="10"/>
      <c r="CR1056" s="10"/>
      <c r="CS1056" s="10"/>
      <c r="CT1056" s="10"/>
      <c r="CU1056" s="10"/>
      <c r="CV1056" s="10"/>
      <c r="CW1056" s="10"/>
      <c r="CX1056" s="10"/>
      <c r="CY1056" s="10"/>
      <c r="CZ1056" s="10"/>
      <c r="DA1056" s="10"/>
      <c r="DB1056" s="10"/>
      <c r="DC1056" s="10"/>
      <c r="DD1056" s="10"/>
      <c r="DE1056" s="10"/>
      <c r="DF1056" s="10"/>
      <c r="DG1056" s="10"/>
      <c r="DH1056" s="10"/>
      <c r="DI1056" s="10"/>
      <c r="DJ1056" s="10"/>
      <c r="DK1056" s="10"/>
      <c r="DL1056" s="10"/>
      <c r="DM1056" s="10"/>
      <c r="DN1056" s="10"/>
      <c r="DO1056" s="10"/>
      <c r="DP1056" s="10"/>
      <c r="DQ1056" s="10"/>
      <c r="DR1056" s="10"/>
      <c r="DS1056" s="10"/>
      <c r="DT1056" s="10"/>
      <c r="DU1056" s="10"/>
      <c r="DV1056" s="10"/>
      <c r="DW1056" s="10"/>
      <c r="DX1056" s="10"/>
      <c r="DY1056" s="10"/>
      <c r="DZ1056" s="10"/>
      <c r="EA1056" s="10"/>
      <c r="EB1056" s="10"/>
      <c r="EC1056" s="10"/>
      <c r="ED1056" s="10"/>
      <c r="EE1056" s="10"/>
      <c r="EF1056" s="10"/>
      <c r="EG1056" s="10"/>
      <c r="EH1056" s="10"/>
      <c r="EI1056" s="10"/>
      <c r="EJ1056" s="10"/>
      <c r="EK1056" s="10"/>
      <c r="EL1056" s="10"/>
      <c r="EM1056" s="10"/>
      <c r="EN1056" s="10"/>
      <c r="EO1056" s="10"/>
      <c r="EP1056" s="10"/>
      <c r="EQ1056" s="10"/>
      <c r="ER1056" s="10"/>
      <c r="ES1056" s="10"/>
      <c r="ET1056" s="10"/>
      <c r="EU1056" s="10"/>
      <c r="EV1056" s="10"/>
      <c r="EW1056" s="10"/>
      <c r="EX1056" s="10"/>
      <c r="EY1056" s="10"/>
      <c r="EZ1056" s="10"/>
      <c r="FA1056" s="10"/>
      <c r="FB1056" s="10"/>
      <c r="FC1056" s="10"/>
      <c r="FD1056" s="10"/>
      <c r="FE1056" s="10"/>
      <c r="FF1056" s="10"/>
      <c r="FG1056" s="10"/>
      <c r="FH1056" s="10"/>
      <c r="FI1056" s="10"/>
      <c r="FJ1056" s="10"/>
      <c r="FK1056" s="10"/>
      <c r="FL1056" s="10"/>
      <c r="FM1056" s="10"/>
      <c r="FN1056" s="10"/>
      <c r="FO1056" s="10"/>
      <c r="FP1056" s="10"/>
      <c r="FQ1056" s="10"/>
      <c r="FR1056" s="10"/>
      <c r="FS1056" s="10"/>
      <c r="FT1056" s="10"/>
      <c r="FU1056" s="10"/>
      <c r="FV1056" s="10"/>
      <c r="FW1056" s="10"/>
      <c r="FX1056" s="10"/>
      <c r="FY1056" s="10"/>
      <c r="FZ1056" s="10"/>
      <c r="GA1056" s="10"/>
      <c r="GB1056" s="10"/>
      <c r="GC1056" s="10"/>
      <c r="GD1056" s="10"/>
      <c r="GE1056" s="10"/>
      <c r="GF1056" s="10"/>
      <c r="GG1056" s="10"/>
      <c r="GH1056" s="10"/>
      <c r="GI1056" s="10"/>
      <c r="GJ1056" s="10"/>
      <c r="GK1056" s="10"/>
      <c r="GL1056" s="10"/>
      <c r="GM1056" s="10"/>
      <c r="GN1056" s="10"/>
      <c r="GO1056" s="10"/>
      <c r="GP1056" s="10"/>
      <c r="GQ1056" s="10"/>
      <c r="GR1056" s="10"/>
      <c r="GS1056" s="10"/>
      <c r="GT1056" s="10"/>
      <c r="GU1056" s="10"/>
      <c r="GV1056" s="10"/>
      <c r="GW1056" s="10"/>
      <c r="GX1056" s="10"/>
      <c r="GY1056" s="10"/>
      <c r="GZ1056" s="10"/>
      <c r="HA1056" s="10"/>
      <c r="HB1056" s="10"/>
      <c r="HC1056" s="10"/>
      <c r="HD1056" s="10"/>
      <c r="HE1056" s="10"/>
      <c r="HF1056" s="10"/>
    </row>
    <row r="1057" spans="1:215">
      <c r="A1057" s="71" t="s">
        <v>752</v>
      </c>
      <c r="B1057" s="7">
        <v>4500203</v>
      </c>
      <c r="C1057" s="7" t="s">
        <v>86</v>
      </c>
      <c r="D1057" s="8">
        <v>73150</v>
      </c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  <c r="Y1057" s="10"/>
      <c r="Z1057" s="10"/>
      <c r="AA1057" s="10"/>
      <c r="AB1057" s="10"/>
      <c r="AC1057" s="10"/>
      <c r="AD1057" s="10"/>
      <c r="AE1057" s="10"/>
      <c r="AF1057" s="10"/>
      <c r="AG1057" s="10"/>
      <c r="AH1057" s="10"/>
      <c r="AI1057" s="10"/>
      <c r="AJ1057" s="10"/>
      <c r="AK1057" s="10"/>
      <c r="AL1057" s="10"/>
      <c r="AM1057" s="10"/>
      <c r="AN1057" s="10"/>
      <c r="AO1057" s="10"/>
      <c r="AP1057" s="10"/>
      <c r="AQ1057" s="10"/>
      <c r="AR1057" s="10"/>
      <c r="AS1057" s="10"/>
      <c r="AT1057" s="10"/>
      <c r="AU1057" s="10"/>
      <c r="AV1057" s="10"/>
      <c r="AW1057" s="10"/>
      <c r="AX1057" s="10"/>
      <c r="AY1057" s="10"/>
      <c r="AZ1057" s="10"/>
      <c r="BA1057" s="10"/>
      <c r="BB1057" s="10"/>
      <c r="BC1057" s="10"/>
      <c r="BD1057" s="10"/>
      <c r="BE1057" s="10"/>
      <c r="BF1057" s="10"/>
      <c r="BG1057" s="10"/>
      <c r="BH1057" s="10"/>
      <c r="BI1057" s="10"/>
      <c r="BJ1057" s="10"/>
      <c r="BK1057" s="10"/>
      <c r="BL1057" s="10"/>
      <c r="BM1057" s="10"/>
      <c r="BN1057" s="10"/>
      <c r="BO1057" s="10"/>
      <c r="BP1057" s="10"/>
      <c r="BQ1057" s="10"/>
      <c r="BR1057" s="10"/>
      <c r="BS1057" s="10"/>
      <c r="BT1057" s="10"/>
      <c r="BU1057" s="10"/>
      <c r="BV1057" s="10"/>
      <c r="BW1057" s="10"/>
      <c r="BX1057" s="10"/>
      <c r="BY1057" s="10"/>
      <c r="BZ1057" s="10"/>
      <c r="CA1057" s="10"/>
      <c r="CB1057" s="10"/>
      <c r="CC1057" s="10"/>
      <c r="CD1057" s="10"/>
      <c r="CE1057" s="10"/>
      <c r="CF1057" s="10"/>
      <c r="CG1057" s="10"/>
      <c r="CH1057" s="10"/>
      <c r="CI1057" s="10"/>
      <c r="CJ1057" s="10"/>
      <c r="CK1057" s="10"/>
      <c r="CL1057" s="10"/>
      <c r="CM1057" s="10"/>
      <c r="CN1057" s="10"/>
      <c r="CO1057" s="10"/>
      <c r="CP1057" s="10"/>
      <c r="CQ1057" s="10"/>
      <c r="CR1057" s="10"/>
      <c r="CS1057" s="10"/>
      <c r="CT1057" s="10"/>
      <c r="CU1057" s="10"/>
      <c r="CV1057" s="10"/>
      <c r="CW1057" s="10"/>
      <c r="CX1057" s="10"/>
      <c r="CY1057" s="10"/>
      <c r="CZ1057" s="10"/>
      <c r="DA1057" s="10"/>
      <c r="DB1057" s="10"/>
      <c r="DC1057" s="10"/>
      <c r="DD1057" s="10"/>
      <c r="DE1057" s="10"/>
      <c r="DF1057" s="10"/>
      <c r="DG1057" s="10"/>
      <c r="DH1057" s="10"/>
      <c r="DI1057" s="10"/>
      <c r="DJ1057" s="10"/>
      <c r="DK1057" s="10"/>
      <c r="DL1057" s="10"/>
      <c r="DM1057" s="10"/>
      <c r="DN1057" s="10"/>
      <c r="DO1057" s="10"/>
      <c r="DP1057" s="10"/>
      <c r="DQ1057" s="10"/>
      <c r="DR1057" s="10"/>
      <c r="DS1057" s="10"/>
      <c r="DT1057" s="10"/>
      <c r="DU1057" s="10"/>
      <c r="DV1057" s="10"/>
      <c r="DW1057" s="10"/>
      <c r="DX1057" s="10"/>
      <c r="DY1057" s="10"/>
      <c r="DZ1057" s="10"/>
      <c r="EA1057" s="10"/>
      <c r="EB1057" s="10"/>
      <c r="EC1057" s="10"/>
      <c r="ED1057" s="10"/>
      <c r="EE1057" s="10"/>
      <c r="EF1057" s="10"/>
      <c r="EG1057" s="10"/>
      <c r="EH1057" s="10"/>
      <c r="EI1057" s="10"/>
      <c r="EJ1057" s="10"/>
      <c r="EK1057" s="10"/>
      <c r="EL1057" s="10"/>
      <c r="EM1057" s="10"/>
      <c r="EN1057" s="10"/>
      <c r="EO1057" s="10"/>
      <c r="EP1057" s="10"/>
      <c r="EQ1057" s="10"/>
      <c r="ER1057" s="10"/>
      <c r="ES1057" s="10"/>
      <c r="ET1057" s="10"/>
      <c r="EU1057" s="10"/>
      <c r="EV1057" s="10"/>
      <c r="EW1057" s="10"/>
      <c r="EX1057" s="10"/>
      <c r="EY1057" s="10"/>
      <c r="EZ1057" s="10"/>
      <c r="FA1057" s="10"/>
      <c r="FB1057" s="10"/>
      <c r="FC1057" s="10"/>
      <c r="FD1057" s="10"/>
      <c r="FE1057" s="10"/>
      <c r="FF1057" s="10"/>
      <c r="FG1057" s="10"/>
      <c r="FH1057" s="10"/>
      <c r="FI1057" s="10"/>
      <c r="FJ1057" s="10"/>
      <c r="FK1057" s="10"/>
      <c r="FL1057" s="10"/>
      <c r="FM1057" s="10"/>
      <c r="FN1057" s="10"/>
      <c r="FO1057" s="10"/>
      <c r="FP1057" s="10"/>
      <c r="FQ1057" s="10"/>
      <c r="FR1057" s="10"/>
      <c r="FS1057" s="10"/>
      <c r="FT1057" s="10"/>
      <c r="FU1057" s="10"/>
      <c r="FV1057" s="10"/>
      <c r="FW1057" s="10"/>
      <c r="FX1057" s="10"/>
      <c r="FY1057" s="10"/>
      <c r="FZ1057" s="10"/>
      <c r="GA1057" s="10"/>
      <c r="GB1057" s="10"/>
      <c r="GC1057" s="10"/>
      <c r="GD1057" s="10"/>
      <c r="GE1057" s="10"/>
      <c r="GF1057" s="10"/>
      <c r="GG1057" s="10"/>
      <c r="GH1057" s="10"/>
      <c r="GI1057" s="10"/>
      <c r="GJ1057" s="10"/>
      <c r="GK1057" s="10"/>
      <c r="GL1057" s="10"/>
      <c r="GM1057" s="10"/>
      <c r="GN1057" s="10"/>
      <c r="GO1057" s="10"/>
      <c r="GP1057" s="10"/>
      <c r="GQ1057" s="10"/>
      <c r="GR1057" s="10"/>
      <c r="GS1057" s="10"/>
      <c r="GT1057" s="10"/>
      <c r="GU1057" s="10"/>
      <c r="GV1057" s="10"/>
      <c r="GW1057" s="10"/>
      <c r="GX1057" s="10"/>
      <c r="GY1057" s="10"/>
      <c r="GZ1057" s="10"/>
      <c r="HA1057" s="10"/>
      <c r="HB1057" s="10"/>
      <c r="HC1057" s="10"/>
      <c r="HD1057" s="10"/>
      <c r="HE1057" s="10"/>
      <c r="HF1057" s="10"/>
    </row>
    <row r="1058" spans="1:215">
      <c r="A1058" s="71" t="s">
        <v>752</v>
      </c>
      <c r="B1058" s="7">
        <v>4500205</v>
      </c>
      <c r="C1058" s="7" t="s">
        <v>87</v>
      </c>
      <c r="D1058" s="8">
        <v>1989895</v>
      </c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  <c r="Z1058" s="10"/>
      <c r="AA1058" s="10"/>
      <c r="AB1058" s="10"/>
      <c r="AC1058" s="10"/>
      <c r="AD1058" s="10"/>
      <c r="AE1058" s="10"/>
      <c r="AF1058" s="10"/>
      <c r="AG1058" s="10"/>
      <c r="AH1058" s="10"/>
      <c r="AI1058" s="10"/>
      <c r="AJ1058" s="10"/>
      <c r="AK1058" s="10"/>
      <c r="AL1058" s="10"/>
      <c r="AM1058" s="10"/>
      <c r="AN1058" s="10"/>
      <c r="AO1058" s="10"/>
      <c r="AP1058" s="10"/>
      <c r="AQ1058" s="10"/>
      <c r="AR1058" s="10"/>
      <c r="AS1058" s="10"/>
      <c r="AT1058" s="10"/>
      <c r="AU1058" s="10"/>
      <c r="AV1058" s="10"/>
      <c r="AW1058" s="10"/>
      <c r="AX1058" s="10"/>
      <c r="AY1058" s="10"/>
      <c r="AZ1058" s="10"/>
      <c r="BA1058" s="10"/>
      <c r="BB1058" s="10"/>
      <c r="BC1058" s="10"/>
      <c r="BD1058" s="10"/>
      <c r="BE1058" s="10"/>
      <c r="BF1058" s="10"/>
      <c r="BG1058" s="10"/>
      <c r="BH1058" s="10"/>
      <c r="BI1058" s="10"/>
      <c r="BJ1058" s="10"/>
      <c r="BK1058" s="10"/>
      <c r="BL1058" s="10"/>
      <c r="BM1058" s="10"/>
      <c r="BN1058" s="10"/>
      <c r="BO1058" s="10"/>
      <c r="BP1058" s="10"/>
      <c r="BQ1058" s="10"/>
      <c r="BR1058" s="10"/>
      <c r="BS1058" s="10"/>
      <c r="BT1058" s="10"/>
      <c r="BU1058" s="10"/>
      <c r="BV1058" s="10"/>
      <c r="BW1058" s="10"/>
      <c r="BX1058" s="10"/>
      <c r="BY1058" s="10"/>
      <c r="BZ1058" s="10"/>
      <c r="CA1058" s="10"/>
      <c r="CB1058" s="10"/>
      <c r="CC1058" s="10"/>
      <c r="CD1058" s="10"/>
      <c r="CE1058" s="10"/>
      <c r="CF1058" s="10"/>
      <c r="CG1058" s="10"/>
      <c r="CH1058" s="10"/>
      <c r="CI1058" s="10"/>
      <c r="CJ1058" s="10"/>
      <c r="CK1058" s="10"/>
      <c r="CL1058" s="10"/>
      <c r="CM1058" s="10"/>
      <c r="CN1058" s="10"/>
      <c r="CO1058" s="10"/>
      <c r="CP1058" s="10"/>
      <c r="CQ1058" s="10"/>
      <c r="CR1058" s="10"/>
      <c r="CS1058" s="10"/>
      <c r="CT1058" s="10"/>
      <c r="CU1058" s="10"/>
      <c r="CV1058" s="10"/>
      <c r="CW1058" s="10"/>
      <c r="CX1058" s="10"/>
      <c r="CY1058" s="10"/>
      <c r="CZ1058" s="10"/>
      <c r="DA1058" s="10"/>
      <c r="DB1058" s="10"/>
      <c r="DC1058" s="10"/>
      <c r="DD1058" s="10"/>
      <c r="DE1058" s="10"/>
      <c r="DF1058" s="10"/>
      <c r="DG1058" s="10"/>
      <c r="DH1058" s="10"/>
      <c r="DI1058" s="10"/>
      <c r="DJ1058" s="10"/>
      <c r="DK1058" s="10"/>
      <c r="DL1058" s="10"/>
      <c r="DM1058" s="10"/>
      <c r="DN1058" s="10"/>
      <c r="DO1058" s="10"/>
      <c r="DP1058" s="10"/>
      <c r="DQ1058" s="10"/>
      <c r="DR1058" s="10"/>
      <c r="DS1058" s="10"/>
      <c r="DT1058" s="10"/>
      <c r="DU1058" s="10"/>
      <c r="DV1058" s="10"/>
      <c r="DW1058" s="10"/>
      <c r="DX1058" s="10"/>
      <c r="DY1058" s="10"/>
      <c r="DZ1058" s="10"/>
      <c r="EA1058" s="10"/>
      <c r="EB1058" s="10"/>
      <c r="EC1058" s="10"/>
      <c r="ED1058" s="10"/>
      <c r="EE1058" s="10"/>
      <c r="EF1058" s="10"/>
      <c r="EG1058" s="10"/>
      <c r="EH1058" s="10"/>
      <c r="EI1058" s="10"/>
      <c r="EJ1058" s="10"/>
      <c r="EK1058" s="10"/>
      <c r="EL1058" s="10"/>
      <c r="EM1058" s="10"/>
      <c r="EN1058" s="10"/>
      <c r="EO1058" s="10"/>
      <c r="EP1058" s="10"/>
      <c r="EQ1058" s="10"/>
      <c r="ER1058" s="10"/>
      <c r="ES1058" s="10"/>
      <c r="ET1058" s="10"/>
      <c r="EU1058" s="10"/>
      <c r="EV1058" s="10"/>
      <c r="EW1058" s="10"/>
      <c r="EX1058" s="10"/>
      <c r="EY1058" s="10"/>
      <c r="EZ1058" s="10"/>
      <c r="FA1058" s="10"/>
      <c r="FB1058" s="10"/>
      <c r="FC1058" s="10"/>
      <c r="FD1058" s="10"/>
      <c r="FE1058" s="10"/>
      <c r="FF1058" s="10"/>
      <c r="FG1058" s="10"/>
      <c r="FH1058" s="10"/>
      <c r="FI1058" s="10"/>
      <c r="FJ1058" s="10"/>
      <c r="FK1058" s="10"/>
      <c r="FL1058" s="10"/>
      <c r="FM1058" s="10"/>
      <c r="FN1058" s="10"/>
      <c r="FO1058" s="10"/>
      <c r="FP1058" s="10"/>
      <c r="FQ1058" s="10"/>
      <c r="FR1058" s="10"/>
      <c r="FS1058" s="10"/>
      <c r="FT1058" s="10"/>
      <c r="FU1058" s="10"/>
      <c r="FV1058" s="10"/>
      <c r="FW1058" s="10"/>
      <c r="FX1058" s="10"/>
      <c r="FY1058" s="10"/>
      <c r="FZ1058" s="10"/>
      <c r="GA1058" s="10"/>
      <c r="GB1058" s="10"/>
      <c r="GC1058" s="10"/>
      <c r="GD1058" s="10"/>
      <c r="GE1058" s="10"/>
      <c r="GF1058" s="10"/>
      <c r="GG1058" s="10"/>
      <c r="GH1058" s="10"/>
      <c r="GI1058" s="10"/>
      <c r="GJ1058" s="10"/>
      <c r="GK1058" s="10"/>
      <c r="GL1058" s="10"/>
      <c r="GM1058" s="10"/>
      <c r="GN1058" s="10"/>
      <c r="GO1058" s="10"/>
      <c r="GP1058" s="10"/>
      <c r="GQ1058" s="10"/>
      <c r="GR1058" s="10"/>
      <c r="GS1058" s="10"/>
      <c r="GT1058" s="10"/>
      <c r="GU1058" s="10"/>
      <c r="GV1058" s="10"/>
      <c r="GW1058" s="10"/>
      <c r="GX1058" s="10"/>
      <c r="GY1058" s="10"/>
      <c r="GZ1058" s="10"/>
      <c r="HA1058" s="10"/>
      <c r="HB1058" s="10"/>
      <c r="HC1058" s="10"/>
      <c r="HD1058" s="10"/>
      <c r="HE1058" s="10"/>
      <c r="HF1058" s="10"/>
    </row>
    <row r="1059" spans="1:215">
      <c r="A1059" s="71" t="s">
        <v>752</v>
      </c>
      <c r="B1059" s="7">
        <v>4500211</v>
      </c>
      <c r="C1059" s="7" t="s">
        <v>88</v>
      </c>
      <c r="D1059" s="8">
        <v>4936571</v>
      </c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  <c r="Y1059" s="10"/>
      <c r="Z1059" s="10"/>
      <c r="AA1059" s="10"/>
      <c r="AB1059" s="10"/>
      <c r="AC1059" s="10"/>
      <c r="AD1059" s="10"/>
      <c r="AE1059" s="10"/>
      <c r="AF1059" s="10"/>
      <c r="AG1059" s="10"/>
      <c r="AH1059" s="10"/>
      <c r="AI1059" s="10"/>
      <c r="AJ1059" s="10"/>
      <c r="AK1059" s="10"/>
      <c r="AL1059" s="10"/>
      <c r="AM1059" s="10"/>
      <c r="AN1059" s="10"/>
      <c r="AO1059" s="10"/>
      <c r="AP1059" s="10"/>
      <c r="AQ1059" s="10"/>
      <c r="AR1059" s="10"/>
      <c r="AS1059" s="10"/>
      <c r="AT1059" s="10"/>
      <c r="AU1059" s="10"/>
      <c r="AV1059" s="10"/>
      <c r="AW1059" s="10"/>
      <c r="AX1059" s="10"/>
      <c r="AY1059" s="10"/>
      <c r="AZ1059" s="10"/>
      <c r="BA1059" s="10"/>
      <c r="BB1059" s="10"/>
      <c r="BC1059" s="10"/>
      <c r="BD1059" s="10"/>
      <c r="BE1059" s="10"/>
      <c r="BF1059" s="10"/>
      <c r="BG1059" s="10"/>
      <c r="BH1059" s="10"/>
      <c r="BI1059" s="10"/>
      <c r="BJ1059" s="10"/>
      <c r="BK1059" s="10"/>
      <c r="BL1059" s="10"/>
      <c r="BM1059" s="10"/>
      <c r="BN1059" s="10"/>
      <c r="BO1059" s="10"/>
      <c r="BP1059" s="10"/>
      <c r="BQ1059" s="10"/>
      <c r="BR1059" s="10"/>
      <c r="BS1059" s="10"/>
      <c r="BT1059" s="10"/>
      <c r="BU1059" s="10"/>
      <c r="BV1059" s="10"/>
      <c r="BW1059" s="10"/>
      <c r="BX1059" s="10"/>
      <c r="BY1059" s="10"/>
      <c r="BZ1059" s="10"/>
      <c r="CA1059" s="10"/>
      <c r="CB1059" s="10"/>
      <c r="CC1059" s="10"/>
      <c r="CD1059" s="10"/>
      <c r="CE1059" s="10"/>
      <c r="CF1059" s="10"/>
      <c r="CG1059" s="10"/>
      <c r="CH1059" s="10"/>
      <c r="CI1059" s="10"/>
      <c r="CJ1059" s="10"/>
      <c r="CK1059" s="10"/>
      <c r="CL1059" s="10"/>
      <c r="CM1059" s="10"/>
      <c r="CN1059" s="10"/>
      <c r="CO1059" s="10"/>
      <c r="CP1059" s="10"/>
      <c r="CQ1059" s="10"/>
      <c r="CR1059" s="10"/>
      <c r="CS1059" s="10"/>
      <c r="CT1059" s="10"/>
      <c r="CU1059" s="10"/>
      <c r="CV1059" s="10"/>
      <c r="CW1059" s="10"/>
      <c r="CX1059" s="10"/>
      <c r="CY1059" s="10"/>
      <c r="CZ1059" s="10"/>
      <c r="DA1059" s="10"/>
      <c r="DB1059" s="10"/>
      <c r="DC1059" s="10"/>
      <c r="DD1059" s="10"/>
      <c r="DE1059" s="10"/>
      <c r="DF1059" s="10"/>
      <c r="DG1059" s="10"/>
      <c r="DH1059" s="10"/>
      <c r="DI1059" s="10"/>
      <c r="DJ1059" s="10"/>
      <c r="DK1059" s="10"/>
      <c r="DL1059" s="10"/>
      <c r="DM1059" s="10"/>
      <c r="DN1059" s="10"/>
      <c r="DO1059" s="10"/>
      <c r="DP1059" s="10"/>
      <c r="DQ1059" s="10"/>
      <c r="DR1059" s="10"/>
      <c r="DS1059" s="10"/>
      <c r="DT1059" s="10"/>
      <c r="DU1059" s="10"/>
      <c r="DV1059" s="10"/>
      <c r="DW1059" s="10"/>
      <c r="DX1059" s="10"/>
      <c r="DY1059" s="10"/>
      <c r="DZ1059" s="10"/>
      <c r="EA1059" s="10"/>
      <c r="EB1059" s="10"/>
      <c r="EC1059" s="10"/>
      <c r="ED1059" s="10"/>
      <c r="EE1059" s="10"/>
      <c r="EF1059" s="10"/>
      <c r="EG1059" s="10"/>
      <c r="EH1059" s="10"/>
      <c r="EI1059" s="10"/>
      <c r="EJ1059" s="10"/>
      <c r="EK1059" s="10"/>
      <c r="EL1059" s="10"/>
      <c r="EM1059" s="10"/>
      <c r="EN1059" s="10"/>
      <c r="EO1059" s="10"/>
      <c r="EP1059" s="10"/>
      <c r="EQ1059" s="10"/>
      <c r="ER1059" s="10"/>
      <c r="ES1059" s="10"/>
      <c r="ET1059" s="10"/>
      <c r="EU1059" s="10"/>
      <c r="EV1059" s="10"/>
      <c r="EW1059" s="10"/>
      <c r="EX1059" s="10"/>
      <c r="EY1059" s="10"/>
      <c r="EZ1059" s="10"/>
      <c r="FA1059" s="10"/>
      <c r="FB1059" s="10"/>
      <c r="FC1059" s="10"/>
      <c r="FD1059" s="10"/>
      <c r="FE1059" s="10"/>
      <c r="FF1059" s="10"/>
      <c r="FG1059" s="10"/>
      <c r="FH1059" s="10"/>
      <c r="FI1059" s="10"/>
      <c r="FJ1059" s="10"/>
      <c r="FK1059" s="10"/>
      <c r="FL1059" s="10"/>
      <c r="FM1059" s="10"/>
      <c r="FN1059" s="10"/>
      <c r="FO1059" s="10"/>
      <c r="FP1059" s="10"/>
      <c r="FQ1059" s="10"/>
      <c r="FR1059" s="10"/>
      <c r="FS1059" s="10"/>
      <c r="FT1059" s="10"/>
      <c r="FU1059" s="10"/>
      <c r="FV1059" s="10"/>
      <c r="FW1059" s="10"/>
      <c r="FX1059" s="10"/>
      <c r="FY1059" s="10"/>
      <c r="FZ1059" s="10"/>
      <c r="GA1059" s="10"/>
      <c r="GB1059" s="10"/>
      <c r="GC1059" s="10"/>
      <c r="GD1059" s="10"/>
      <c r="GE1059" s="10"/>
      <c r="GF1059" s="10"/>
      <c r="GG1059" s="10"/>
      <c r="GH1059" s="10"/>
      <c r="GI1059" s="10"/>
      <c r="GJ1059" s="10"/>
      <c r="GK1059" s="10"/>
      <c r="GL1059" s="10"/>
      <c r="GM1059" s="10"/>
      <c r="GN1059" s="10"/>
      <c r="GO1059" s="10"/>
      <c r="GP1059" s="10"/>
      <c r="GQ1059" s="10"/>
      <c r="GR1059" s="10"/>
      <c r="GS1059" s="10"/>
      <c r="GT1059" s="10"/>
      <c r="GU1059" s="10"/>
      <c r="GV1059" s="10"/>
      <c r="GW1059" s="10"/>
      <c r="GX1059" s="10"/>
      <c r="GY1059" s="10"/>
      <c r="GZ1059" s="10"/>
      <c r="HA1059" s="10"/>
      <c r="HB1059" s="10"/>
      <c r="HC1059" s="10"/>
      <c r="HD1059" s="10"/>
      <c r="HE1059" s="10"/>
      <c r="HF1059" s="10"/>
    </row>
    <row r="1060" spans="1:215">
      <c r="A1060" s="71" t="s">
        <v>752</v>
      </c>
      <c r="B1060" s="7">
        <v>4500244</v>
      </c>
      <c r="C1060" s="7" t="s">
        <v>89</v>
      </c>
      <c r="D1060" s="8">
        <v>1064282</v>
      </c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  <c r="Y1060" s="10"/>
      <c r="Z1060" s="10"/>
      <c r="AA1060" s="10"/>
      <c r="AB1060" s="10"/>
      <c r="AC1060" s="10"/>
      <c r="AD1060" s="10"/>
      <c r="AE1060" s="10"/>
      <c r="AF1060" s="10"/>
      <c r="AG1060" s="10"/>
      <c r="AH1060" s="10"/>
      <c r="AI1060" s="10"/>
      <c r="AJ1060" s="10"/>
      <c r="AK1060" s="10"/>
      <c r="AL1060" s="10"/>
      <c r="AM1060" s="10"/>
      <c r="AN1060" s="10"/>
      <c r="AO1060" s="10"/>
      <c r="AP1060" s="10"/>
      <c r="AQ1060" s="10"/>
      <c r="AR1060" s="10"/>
      <c r="AS1060" s="10"/>
      <c r="AT1060" s="10"/>
      <c r="AU1060" s="10"/>
      <c r="AV1060" s="10"/>
      <c r="AW1060" s="10"/>
      <c r="AX1060" s="10"/>
      <c r="AY1060" s="10"/>
      <c r="AZ1060" s="10"/>
      <c r="BA1060" s="10"/>
      <c r="BB1060" s="10"/>
      <c r="BC1060" s="10"/>
      <c r="BD1060" s="10"/>
      <c r="BE1060" s="10"/>
      <c r="BF1060" s="10"/>
      <c r="BG1060" s="10"/>
      <c r="BH1060" s="10"/>
      <c r="BI1060" s="10"/>
      <c r="BJ1060" s="10"/>
      <c r="BK1060" s="10"/>
      <c r="BL1060" s="10"/>
      <c r="BM1060" s="10"/>
      <c r="BN1060" s="10"/>
      <c r="BO1060" s="10"/>
      <c r="BP1060" s="10"/>
      <c r="BQ1060" s="10"/>
      <c r="BR1060" s="10"/>
      <c r="BS1060" s="10"/>
      <c r="BT1060" s="10"/>
      <c r="BU1060" s="10"/>
      <c r="BV1060" s="10"/>
      <c r="BW1060" s="10"/>
      <c r="BX1060" s="10"/>
      <c r="BY1060" s="10"/>
      <c r="BZ1060" s="10"/>
      <c r="CA1060" s="10"/>
      <c r="CB1060" s="10"/>
      <c r="CC1060" s="10"/>
      <c r="CD1060" s="10"/>
      <c r="CE1060" s="10"/>
      <c r="CF1060" s="10"/>
      <c r="CG1060" s="10"/>
      <c r="CH1060" s="10"/>
      <c r="CI1060" s="10"/>
      <c r="CJ1060" s="10"/>
      <c r="CK1060" s="10"/>
      <c r="CL1060" s="10"/>
      <c r="CM1060" s="10"/>
      <c r="CN1060" s="10"/>
      <c r="CO1060" s="10"/>
      <c r="CP1060" s="10"/>
      <c r="CQ1060" s="10"/>
      <c r="CR1060" s="10"/>
      <c r="CS1060" s="10"/>
      <c r="CT1060" s="10"/>
      <c r="CU1060" s="10"/>
      <c r="CV1060" s="10"/>
      <c r="CW1060" s="10"/>
      <c r="CX1060" s="10"/>
      <c r="CY1060" s="10"/>
      <c r="CZ1060" s="10"/>
      <c r="DA1060" s="10"/>
      <c r="DB1060" s="10"/>
      <c r="DC1060" s="10"/>
      <c r="DD1060" s="10"/>
      <c r="DE1060" s="10"/>
      <c r="DF1060" s="10"/>
      <c r="DG1060" s="10"/>
      <c r="DH1060" s="10"/>
      <c r="DI1060" s="10"/>
      <c r="DJ1060" s="10"/>
      <c r="DK1060" s="10"/>
      <c r="DL1060" s="10"/>
      <c r="DM1060" s="10"/>
      <c r="DN1060" s="10"/>
      <c r="DO1060" s="10"/>
      <c r="DP1060" s="10"/>
      <c r="DQ1060" s="10"/>
      <c r="DR1060" s="10"/>
      <c r="DS1060" s="10"/>
      <c r="DT1060" s="10"/>
      <c r="DU1060" s="10"/>
      <c r="DV1060" s="10"/>
      <c r="DW1060" s="10"/>
      <c r="DX1060" s="10"/>
      <c r="DY1060" s="10"/>
      <c r="DZ1060" s="10"/>
      <c r="EA1060" s="10"/>
      <c r="EB1060" s="10"/>
      <c r="EC1060" s="10"/>
      <c r="ED1060" s="10"/>
      <c r="EE1060" s="10"/>
      <c r="EF1060" s="10"/>
      <c r="EG1060" s="10"/>
      <c r="EH1060" s="10"/>
      <c r="EI1060" s="10"/>
      <c r="EJ1060" s="10"/>
      <c r="EK1060" s="10"/>
      <c r="EL1060" s="10"/>
      <c r="EM1060" s="10"/>
      <c r="EN1060" s="10"/>
      <c r="EO1060" s="10"/>
      <c r="EP1060" s="10"/>
      <c r="EQ1060" s="10"/>
      <c r="ER1060" s="10"/>
      <c r="ES1060" s="10"/>
      <c r="ET1060" s="10"/>
      <c r="EU1060" s="10"/>
      <c r="EV1060" s="10"/>
      <c r="EW1060" s="10"/>
      <c r="EX1060" s="10"/>
      <c r="EY1060" s="10"/>
      <c r="EZ1060" s="10"/>
      <c r="FA1060" s="10"/>
      <c r="FB1060" s="10"/>
      <c r="FC1060" s="10"/>
      <c r="FD1060" s="10"/>
      <c r="FE1060" s="10"/>
      <c r="FF1060" s="10"/>
      <c r="FG1060" s="10"/>
      <c r="FH1060" s="10"/>
      <c r="FI1060" s="10"/>
      <c r="FJ1060" s="10"/>
      <c r="FK1060" s="10"/>
      <c r="FL1060" s="10"/>
      <c r="FM1060" s="10"/>
      <c r="FN1060" s="10"/>
      <c r="FO1060" s="10"/>
      <c r="FP1060" s="10"/>
      <c r="FQ1060" s="10"/>
      <c r="FR1060" s="10"/>
      <c r="FS1060" s="10"/>
      <c r="FT1060" s="10"/>
      <c r="FU1060" s="10"/>
      <c r="FV1060" s="10"/>
      <c r="FW1060" s="10"/>
      <c r="FX1060" s="10"/>
      <c r="FY1060" s="10"/>
      <c r="FZ1060" s="10"/>
      <c r="GA1060" s="10"/>
      <c r="GB1060" s="10"/>
      <c r="GC1060" s="10"/>
      <c r="GD1060" s="10"/>
      <c r="GE1060" s="10"/>
      <c r="GF1060" s="10"/>
      <c r="GG1060" s="10"/>
      <c r="GH1060" s="10"/>
      <c r="GI1060" s="10"/>
      <c r="GJ1060" s="10"/>
      <c r="GK1060" s="10"/>
      <c r="GL1060" s="10"/>
      <c r="GM1060" s="10"/>
      <c r="GN1060" s="10"/>
      <c r="GO1060" s="10"/>
      <c r="GP1060" s="10"/>
      <c r="GQ1060" s="10"/>
      <c r="GR1060" s="10"/>
      <c r="GS1060" s="10"/>
      <c r="GT1060" s="10"/>
      <c r="GU1060" s="10"/>
      <c r="GV1060" s="10"/>
      <c r="GW1060" s="10"/>
      <c r="GX1060" s="10"/>
      <c r="GY1060" s="10"/>
      <c r="GZ1060" s="10"/>
      <c r="HA1060" s="10"/>
      <c r="HB1060" s="10"/>
      <c r="HC1060" s="10"/>
      <c r="HD1060" s="10"/>
      <c r="HE1060" s="10"/>
      <c r="HF1060" s="10"/>
    </row>
    <row r="1061" spans="1:215">
      <c r="A1061" s="71" t="s">
        <v>752</v>
      </c>
      <c r="B1061" s="7">
        <v>4500245</v>
      </c>
      <c r="C1061" s="7" t="s">
        <v>90</v>
      </c>
      <c r="D1061" s="8">
        <v>707015</v>
      </c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  <c r="V1061" s="10"/>
      <c r="W1061" s="10"/>
      <c r="X1061" s="10"/>
      <c r="Y1061" s="10"/>
      <c r="Z1061" s="10"/>
      <c r="AA1061" s="10"/>
      <c r="AB1061" s="10"/>
      <c r="AC1061" s="10"/>
      <c r="AD1061" s="10"/>
      <c r="AE1061" s="10"/>
      <c r="AF1061" s="10"/>
      <c r="AG1061" s="10"/>
      <c r="AH1061" s="10"/>
      <c r="AI1061" s="10"/>
      <c r="AJ1061" s="10"/>
      <c r="AK1061" s="10"/>
      <c r="AL1061" s="10"/>
      <c r="AM1061" s="10"/>
      <c r="AN1061" s="10"/>
      <c r="AO1061" s="10"/>
      <c r="AP1061" s="10"/>
      <c r="AQ1061" s="10"/>
      <c r="AR1061" s="10"/>
      <c r="AS1061" s="10"/>
      <c r="AT1061" s="10"/>
      <c r="AU1061" s="10"/>
      <c r="AV1061" s="10"/>
      <c r="AW1061" s="10"/>
      <c r="AX1061" s="10"/>
      <c r="AY1061" s="10"/>
      <c r="AZ1061" s="10"/>
      <c r="BA1061" s="10"/>
      <c r="BB1061" s="10"/>
      <c r="BC1061" s="10"/>
      <c r="BD1061" s="10"/>
      <c r="BE1061" s="10"/>
      <c r="BF1061" s="10"/>
      <c r="BG1061" s="10"/>
      <c r="BH1061" s="10"/>
      <c r="BI1061" s="10"/>
      <c r="BJ1061" s="10"/>
      <c r="BK1061" s="10"/>
      <c r="BL1061" s="10"/>
      <c r="BM1061" s="10"/>
      <c r="BN1061" s="10"/>
      <c r="BO1061" s="10"/>
      <c r="BP1061" s="10"/>
      <c r="BQ1061" s="10"/>
      <c r="BR1061" s="10"/>
      <c r="BS1061" s="10"/>
      <c r="BT1061" s="10"/>
      <c r="BU1061" s="10"/>
      <c r="BV1061" s="10"/>
      <c r="BW1061" s="10"/>
      <c r="BX1061" s="10"/>
      <c r="BY1061" s="10"/>
      <c r="BZ1061" s="10"/>
      <c r="CA1061" s="10"/>
      <c r="CB1061" s="10"/>
      <c r="CC1061" s="10"/>
      <c r="CD1061" s="10"/>
      <c r="CE1061" s="10"/>
      <c r="CF1061" s="10"/>
      <c r="CG1061" s="10"/>
      <c r="CH1061" s="10"/>
      <c r="CI1061" s="10"/>
      <c r="CJ1061" s="10"/>
      <c r="CK1061" s="10"/>
      <c r="CL1061" s="10"/>
      <c r="CM1061" s="10"/>
      <c r="CN1061" s="10"/>
      <c r="CO1061" s="10"/>
      <c r="CP1061" s="10"/>
      <c r="CQ1061" s="10"/>
      <c r="CR1061" s="10"/>
      <c r="CS1061" s="10"/>
      <c r="CT1061" s="10"/>
      <c r="CU1061" s="10"/>
      <c r="CV1061" s="10"/>
      <c r="CW1061" s="10"/>
      <c r="CX1061" s="10"/>
      <c r="CY1061" s="10"/>
      <c r="CZ1061" s="10"/>
      <c r="DA1061" s="10"/>
      <c r="DB1061" s="10"/>
      <c r="DC1061" s="10"/>
      <c r="DD1061" s="10"/>
      <c r="DE1061" s="10"/>
      <c r="DF1061" s="10"/>
      <c r="DG1061" s="10"/>
      <c r="DH1061" s="10"/>
      <c r="DI1061" s="10"/>
      <c r="DJ1061" s="10"/>
      <c r="DK1061" s="10"/>
      <c r="DL1061" s="10"/>
      <c r="DM1061" s="10"/>
      <c r="DN1061" s="10"/>
      <c r="DO1061" s="10"/>
      <c r="DP1061" s="10"/>
      <c r="DQ1061" s="10"/>
      <c r="DR1061" s="10"/>
      <c r="DS1061" s="10"/>
      <c r="DT1061" s="10"/>
      <c r="DU1061" s="10"/>
      <c r="DV1061" s="10"/>
      <c r="DW1061" s="10"/>
      <c r="DX1061" s="10"/>
      <c r="DY1061" s="10"/>
      <c r="DZ1061" s="10"/>
      <c r="EA1061" s="10"/>
      <c r="EB1061" s="10"/>
      <c r="EC1061" s="10"/>
      <c r="ED1061" s="10"/>
      <c r="EE1061" s="10"/>
      <c r="EF1061" s="10"/>
      <c r="EG1061" s="10"/>
      <c r="EH1061" s="10"/>
      <c r="EI1061" s="10"/>
      <c r="EJ1061" s="10"/>
      <c r="EK1061" s="10"/>
      <c r="EL1061" s="10"/>
      <c r="EM1061" s="10"/>
      <c r="EN1061" s="10"/>
      <c r="EO1061" s="10"/>
      <c r="EP1061" s="10"/>
      <c r="EQ1061" s="10"/>
      <c r="ER1061" s="10"/>
      <c r="ES1061" s="10"/>
      <c r="ET1061" s="10"/>
      <c r="EU1061" s="10"/>
      <c r="EV1061" s="10"/>
      <c r="EW1061" s="10"/>
      <c r="EX1061" s="10"/>
      <c r="EY1061" s="10"/>
      <c r="EZ1061" s="10"/>
      <c r="FA1061" s="10"/>
      <c r="FB1061" s="10"/>
      <c r="FC1061" s="10"/>
      <c r="FD1061" s="10"/>
      <c r="FE1061" s="10"/>
      <c r="FF1061" s="10"/>
      <c r="FG1061" s="10"/>
      <c r="FH1061" s="10"/>
      <c r="FI1061" s="10"/>
      <c r="FJ1061" s="10"/>
      <c r="FK1061" s="10"/>
      <c r="FL1061" s="10"/>
      <c r="FM1061" s="10"/>
      <c r="FN1061" s="10"/>
      <c r="FO1061" s="10"/>
      <c r="FP1061" s="10"/>
      <c r="FQ1061" s="10"/>
      <c r="FR1061" s="10"/>
      <c r="FS1061" s="10"/>
      <c r="FT1061" s="10"/>
      <c r="FU1061" s="10"/>
      <c r="FV1061" s="10"/>
      <c r="FW1061" s="10"/>
      <c r="FX1061" s="10"/>
      <c r="FY1061" s="10"/>
      <c r="FZ1061" s="10"/>
      <c r="GA1061" s="10"/>
      <c r="GB1061" s="10"/>
      <c r="GC1061" s="10"/>
      <c r="GD1061" s="10"/>
      <c r="GE1061" s="10"/>
      <c r="GF1061" s="10"/>
      <c r="GG1061" s="10"/>
      <c r="GH1061" s="10"/>
      <c r="GI1061" s="10"/>
      <c r="GJ1061" s="10"/>
      <c r="GK1061" s="10"/>
      <c r="GL1061" s="10"/>
      <c r="GM1061" s="10"/>
      <c r="GN1061" s="10"/>
      <c r="GO1061" s="10"/>
      <c r="GP1061" s="10"/>
      <c r="GQ1061" s="10"/>
      <c r="GR1061" s="10"/>
      <c r="GS1061" s="10"/>
      <c r="GT1061" s="10"/>
      <c r="GU1061" s="10"/>
      <c r="GV1061" s="10"/>
      <c r="GW1061" s="10"/>
      <c r="GX1061" s="10"/>
      <c r="GY1061" s="10"/>
      <c r="GZ1061" s="10"/>
      <c r="HA1061" s="10"/>
      <c r="HB1061" s="10"/>
      <c r="HC1061" s="10"/>
      <c r="HD1061" s="10"/>
      <c r="HE1061" s="10"/>
      <c r="HF1061" s="10"/>
    </row>
    <row r="1062" spans="1:215">
      <c r="A1062" s="71" t="s">
        <v>752</v>
      </c>
      <c r="B1062" s="7">
        <v>4500246</v>
      </c>
      <c r="C1062" s="7" t="s">
        <v>91</v>
      </c>
      <c r="D1062" s="8">
        <v>0</v>
      </c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  <c r="V1062" s="10"/>
      <c r="W1062" s="10"/>
      <c r="X1062" s="10"/>
      <c r="Y1062" s="10"/>
      <c r="Z1062" s="10"/>
      <c r="AA1062" s="10"/>
      <c r="AB1062" s="10"/>
      <c r="AC1062" s="10"/>
      <c r="AD1062" s="10"/>
      <c r="AE1062" s="10"/>
      <c r="AF1062" s="10"/>
      <c r="AG1062" s="10"/>
      <c r="AH1062" s="10"/>
      <c r="AI1062" s="10"/>
      <c r="AJ1062" s="10"/>
      <c r="AK1062" s="10"/>
      <c r="AL1062" s="10"/>
      <c r="AM1062" s="10"/>
      <c r="AN1062" s="10"/>
      <c r="AO1062" s="10"/>
      <c r="AP1062" s="10"/>
      <c r="AQ1062" s="10"/>
      <c r="AR1062" s="10"/>
      <c r="AS1062" s="10"/>
      <c r="AT1062" s="10"/>
      <c r="AU1062" s="10"/>
      <c r="AV1062" s="10"/>
      <c r="AW1062" s="10"/>
      <c r="AX1062" s="10"/>
      <c r="AY1062" s="10"/>
      <c r="AZ1062" s="10"/>
      <c r="BA1062" s="10"/>
      <c r="BB1062" s="10"/>
      <c r="BC1062" s="10"/>
      <c r="BD1062" s="10"/>
      <c r="BE1062" s="10"/>
      <c r="BF1062" s="10"/>
      <c r="BG1062" s="10"/>
      <c r="BH1062" s="10"/>
      <c r="BI1062" s="10"/>
      <c r="BJ1062" s="10"/>
      <c r="BK1062" s="10"/>
      <c r="BL1062" s="10"/>
      <c r="BM1062" s="10"/>
      <c r="BN1062" s="10"/>
      <c r="BO1062" s="10"/>
      <c r="BP1062" s="10"/>
      <c r="BQ1062" s="10"/>
      <c r="BR1062" s="10"/>
      <c r="BS1062" s="10"/>
      <c r="BT1062" s="10"/>
      <c r="BU1062" s="10"/>
      <c r="BV1062" s="10"/>
      <c r="BW1062" s="10"/>
      <c r="BX1062" s="10"/>
      <c r="BY1062" s="10"/>
      <c r="BZ1062" s="10"/>
      <c r="CA1062" s="10"/>
      <c r="CB1062" s="10"/>
      <c r="CC1062" s="10"/>
      <c r="CD1062" s="10"/>
      <c r="CE1062" s="10"/>
      <c r="CF1062" s="10"/>
      <c r="CG1062" s="10"/>
      <c r="CH1062" s="10"/>
      <c r="CI1062" s="10"/>
      <c r="CJ1062" s="10"/>
      <c r="CK1062" s="10"/>
      <c r="CL1062" s="10"/>
      <c r="CM1062" s="10"/>
      <c r="CN1062" s="10"/>
      <c r="CO1062" s="10"/>
      <c r="CP1062" s="10"/>
      <c r="CQ1062" s="10"/>
      <c r="CR1062" s="10"/>
      <c r="CS1062" s="10"/>
      <c r="CT1062" s="10"/>
      <c r="CU1062" s="10"/>
      <c r="CV1062" s="10"/>
      <c r="CW1062" s="10"/>
      <c r="CX1062" s="10"/>
      <c r="CY1062" s="10"/>
      <c r="CZ1062" s="10"/>
      <c r="DA1062" s="10"/>
      <c r="DB1062" s="10"/>
      <c r="DC1062" s="10"/>
      <c r="DD1062" s="10"/>
      <c r="DE1062" s="10"/>
      <c r="DF1062" s="10"/>
      <c r="DG1062" s="10"/>
      <c r="DH1062" s="10"/>
      <c r="DI1062" s="10"/>
      <c r="DJ1062" s="10"/>
      <c r="DK1062" s="10"/>
      <c r="DL1062" s="10"/>
      <c r="DM1062" s="10"/>
      <c r="DN1062" s="10"/>
      <c r="DO1062" s="10"/>
      <c r="DP1062" s="10"/>
      <c r="DQ1062" s="10"/>
      <c r="DR1062" s="10"/>
      <c r="DS1062" s="10"/>
      <c r="DT1062" s="10"/>
      <c r="DU1062" s="10"/>
      <c r="DV1062" s="10"/>
      <c r="DW1062" s="10"/>
      <c r="DX1062" s="10"/>
      <c r="DY1062" s="10"/>
      <c r="DZ1062" s="10"/>
      <c r="EA1062" s="10"/>
      <c r="EB1062" s="10"/>
      <c r="EC1062" s="10"/>
      <c r="ED1062" s="10"/>
      <c r="EE1062" s="10"/>
      <c r="EF1062" s="10"/>
      <c r="EG1062" s="10"/>
      <c r="EH1062" s="10"/>
      <c r="EI1062" s="10"/>
      <c r="EJ1062" s="10"/>
      <c r="EK1062" s="10"/>
      <c r="EL1062" s="10"/>
      <c r="EM1062" s="10"/>
      <c r="EN1062" s="10"/>
      <c r="EO1062" s="10"/>
      <c r="EP1062" s="10"/>
      <c r="EQ1062" s="10"/>
      <c r="ER1062" s="10"/>
      <c r="ES1062" s="10"/>
      <c r="ET1062" s="10"/>
      <c r="EU1062" s="10"/>
      <c r="EV1062" s="10"/>
      <c r="EW1062" s="10"/>
      <c r="EX1062" s="10"/>
      <c r="EY1062" s="10"/>
      <c r="EZ1062" s="10"/>
      <c r="FA1062" s="10"/>
      <c r="FB1062" s="10"/>
      <c r="FC1062" s="10"/>
      <c r="FD1062" s="10"/>
      <c r="FE1062" s="10"/>
      <c r="FF1062" s="10"/>
      <c r="FG1062" s="10"/>
      <c r="FH1062" s="10"/>
      <c r="FI1062" s="10"/>
      <c r="FJ1062" s="10"/>
      <c r="FK1062" s="10"/>
      <c r="FL1062" s="10"/>
      <c r="FM1062" s="10"/>
      <c r="FN1062" s="10"/>
      <c r="FO1062" s="10"/>
      <c r="FP1062" s="10"/>
      <c r="FQ1062" s="10"/>
      <c r="FR1062" s="10"/>
      <c r="FS1062" s="10"/>
      <c r="FT1062" s="10"/>
      <c r="FU1062" s="10"/>
      <c r="FV1062" s="10"/>
      <c r="FW1062" s="10"/>
      <c r="FX1062" s="10"/>
      <c r="FY1062" s="10"/>
      <c r="FZ1062" s="10"/>
      <c r="GA1062" s="10"/>
      <c r="GB1062" s="10"/>
      <c r="GC1062" s="10"/>
      <c r="GD1062" s="10"/>
      <c r="GE1062" s="10"/>
      <c r="GF1062" s="10"/>
      <c r="GG1062" s="10"/>
      <c r="GH1062" s="10"/>
      <c r="GI1062" s="10"/>
      <c r="GJ1062" s="10"/>
      <c r="GK1062" s="10"/>
      <c r="GL1062" s="10"/>
      <c r="GM1062" s="10"/>
      <c r="GN1062" s="10"/>
      <c r="GO1062" s="10"/>
      <c r="GP1062" s="10"/>
      <c r="GQ1062" s="10"/>
      <c r="GR1062" s="10"/>
      <c r="GS1062" s="10"/>
      <c r="GT1062" s="10"/>
      <c r="GU1062" s="10"/>
      <c r="GV1062" s="10"/>
      <c r="GW1062" s="10"/>
      <c r="GX1062" s="10"/>
      <c r="GY1062" s="10"/>
      <c r="GZ1062" s="10"/>
      <c r="HA1062" s="10"/>
      <c r="HB1062" s="10"/>
      <c r="HC1062" s="10"/>
      <c r="HD1062" s="10"/>
      <c r="HE1062" s="10"/>
      <c r="HF1062" s="10"/>
    </row>
    <row r="1063" spans="1:215" s="10" customFormat="1">
      <c r="A1063" s="71" t="s">
        <v>752</v>
      </c>
      <c r="B1063" s="7">
        <v>4500249</v>
      </c>
      <c r="C1063" s="7" t="s">
        <v>92</v>
      </c>
      <c r="D1063" s="8">
        <v>645632</v>
      </c>
      <c r="HG1063" s="15"/>
    </row>
    <row r="1064" spans="1:215" s="10" customFormat="1" ht="25.5">
      <c r="A1064" s="71" t="s">
        <v>752</v>
      </c>
      <c r="B1064" s="7">
        <v>4500264</v>
      </c>
      <c r="C1064" s="7" t="s">
        <v>93</v>
      </c>
      <c r="D1064" s="8">
        <v>6547</v>
      </c>
      <c r="HG1064" s="15"/>
    </row>
    <row r="1065" spans="1:215" s="10" customFormat="1" ht="25.5">
      <c r="A1065" s="71" t="s">
        <v>752</v>
      </c>
      <c r="B1065" s="14">
        <v>4500253</v>
      </c>
      <c r="C1065" s="7" t="s">
        <v>1080</v>
      </c>
      <c r="D1065" s="8">
        <v>0</v>
      </c>
      <c r="HG1065" s="15"/>
    </row>
    <row r="1066" spans="1:215" s="10" customFormat="1" ht="25.5">
      <c r="A1066" s="71" t="s">
        <v>752</v>
      </c>
      <c r="B1066" s="14">
        <v>4500254</v>
      </c>
      <c r="C1066" s="7" t="s">
        <v>1081</v>
      </c>
      <c r="D1066" s="8">
        <v>0</v>
      </c>
      <c r="HG1066" s="15"/>
    </row>
    <row r="1067" spans="1:215" s="10" customFormat="1" ht="25.5">
      <c r="A1067" s="71" t="s">
        <v>752</v>
      </c>
      <c r="B1067" s="14">
        <v>4501201</v>
      </c>
      <c r="C1067" s="7" t="s">
        <v>1082</v>
      </c>
      <c r="D1067" s="8">
        <v>1655670</v>
      </c>
      <c r="HG1067" s="15"/>
    </row>
    <row r="1068" spans="1:215" s="10" customFormat="1" ht="25.5">
      <c r="A1068" s="71" t="s">
        <v>752</v>
      </c>
      <c r="B1068" s="14">
        <v>4501202</v>
      </c>
      <c r="C1068" s="7" t="s">
        <v>1083</v>
      </c>
      <c r="D1068" s="8">
        <v>0</v>
      </c>
      <c r="HG1068" s="15"/>
    </row>
    <row r="1069" spans="1:215" s="10" customFormat="1" ht="25.5">
      <c r="A1069" s="71" t="s">
        <v>752</v>
      </c>
      <c r="B1069" s="14">
        <v>4501203</v>
      </c>
      <c r="C1069" s="7" t="s">
        <v>1084</v>
      </c>
      <c r="D1069" s="8">
        <v>0</v>
      </c>
      <c r="HG1069" s="15"/>
    </row>
    <row r="1070" spans="1:215" s="10" customFormat="1" ht="25.5">
      <c r="A1070" s="71" t="s">
        <v>752</v>
      </c>
      <c r="B1070" s="14">
        <v>4501207</v>
      </c>
      <c r="C1070" s="7" t="s">
        <v>1085</v>
      </c>
      <c r="D1070" s="8">
        <v>9634247</v>
      </c>
      <c r="HG1070" s="15"/>
    </row>
    <row r="1071" spans="1:215" s="10" customFormat="1" ht="25.5">
      <c r="A1071" s="71" t="s">
        <v>752</v>
      </c>
      <c r="B1071" s="14">
        <v>4501208</v>
      </c>
      <c r="C1071" s="7" t="s">
        <v>1086</v>
      </c>
      <c r="D1071" s="8">
        <v>0</v>
      </c>
      <c r="HG1071" s="15"/>
    </row>
    <row r="1072" spans="1:215" s="10" customFormat="1" ht="25.5">
      <c r="A1072" s="71" t="s">
        <v>752</v>
      </c>
      <c r="B1072" s="14">
        <v>4501209</v>
      </c>
      <c r="C1072" s="7" t="s">
        <v>1087</v>
      </c>
      <c r="D1072" s="8">
        <v>0</v>
      </c>
      <c r="HG1072" s="15"/>
    </row>
    <row r="1073" spans="1:215" s="10" customFormat="1" ht="25.5">
      <c r="A1073" s="71" t="s">
        <v>752</v>
      </c>
      <c r="B1073" s="14">
        <v>4501213</v>
      </c>
      <c r="C1073" s="7" t="s">
        <v>1088</v>
      </c>
      <c r="D1073" s="8">
        <v>0</v>
      </c>
      <c r="HG1073" s="15"/>
    </row>
    <row r="1074" spans="1:215" ht="25.5">
      <c r="A1074" s="71" t="s">
        <v>752</v>
      </c>
      <c r="B1074" s="14">
        <v>4501214</v>
      </c>
      <c r="C1074" s="7" t="s">
        <v>1089</v>
      </c>
      <c r="D1074" s="8">
        <v>0</v>
      </c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0"/>
      <c r="U1074" s="10"/>
      <c r="V1074" s="10"/>
      <c r="W1074" s="10"/>
      <c r="X1074" s="10"/>
      <c r="Y1074" s="10"/>
      <c r="Z1074" s="10"/>
      <c r="AA1074" s="10"/>
      <c r="AB1074" s="10"/>
      <c r="AC1074" s="10"/>
      <c r="AD1074" s="10"/>
      <c r="AE1074" s="10"/>
      <c r="AF1074" s="10"/>
      <c r="AG1074" s="10"/>
      <c r="AH1074" s="10"/>
      <c r="AI1074" s="10"/>
      <c r="AJ1074" s="10"/>
      <c r="AK1074" s="10"/>
      <c r="AL1074" s="10"/>
      <c r="AM1074" s="10"/>
      <c r="AN1074" s="10"/>
      <c r="AO1074" s="10"/>
      <c r="AP1074" s="10"/>
      <c r="AQ1074" s="10"/>
      <c r="AR1074" s="10"/>
      <c r="AS1074" s="10"/>
      <c r="AT1074" s="10"/>
      <c r="AU1074" s="10"/>
      <c r="AV1074" s="10"/>
      <c r="AW1074" s="10"/>
      <c r="AX1074" s="10"/>
      <c r="AY1074" s="10"/>
      <c r="AZ1074" s="10"/>
      <c r="BA1074" s="10"/>
      <c r="BB1074" s="10"/>
      <c r="BC1074" s="10"/>
      <c r="BD1074" s="10"/>
      <c r="BE1074" s="10"/>
      <c r="BF1074" s="10"/>
      <c r="BG1074" s="10"/>
      <c r="BH1074" s="10"/>
      <c r="BI1074" s="10"/>
      <c r="BJ1074" s="10"/>
      <c r="BK1074" s="10"/>
      <c r="BL1074" s="10"/>
      <c r="BM1074" s="10"/>
      <c r="BN1074" s="10"/>
      <c r="BO1074" s="10"/>
      <c r="BP1074" s="10"/>
      <c r="BQ1074" s="10"/>
      <c r="BR1074" s="10"/>
      <c r="BS1074" s="10"/>
      <c r="BT1074" s="10"/>
      <c r="BU1074" s="10"/>
      <c r="BV1074" s="10"/>
      <c r="BW1074" s="10"/>
      <c r="BX1074" s="10"/>
      <c r="BY1074" s="10"/>
      <c r="BZ1074" s="10"/>
      <c r="CA1074" s="10"/>
      <c r="CB1074" s="10"/>
      <c r="CC1074" s="10"/>
      <c r="CD1074" s="10"/>
      <c r="CE1074" s="10"/>
      <c r="CF1074" s="10"/>
      <c r="CG1074" s="10"/>
      <c r="CH1074" s="10"/>
      <c r="CI1074" s="10"/>
      <c r="CJ1074" s="10"/>
      <c r="CK1074" s="10"/>
      <c r="CL1074" s="10"/>
      <c r="CM1074" s="10"/>
      <c r="CN1074" s="10"/>
      <c r="CO1074" s="10"/>
      <c r="CP1074" s="10"/>
      <c r="CQ1074" s="10"/>
      <c r="CR1074" s="10"/>
      <c r="CS1074" s="10"/>
      <c r="CT1074" s="10"/>
      <c r="CU1074" s="10"/>
      <c r="CV1074" s="10"/>
      <c r="CW1074" s="10"/>
      <c r="CX1074" s="10"/>
      <c r="CY1074" s="10"/>
      <c r="CZ1074" s="10"/>
      <c r="DA1074" s="10"/>
      <c r="DB1074" s="10"/>
      <c r="DC1074" s="10"/>
      <c r="DD1074" s="10"/>
      <c r="DE1074" s="10"/>
      <c r="DF1074" s="10"/>
      <c r="DG1074" s="10"/>
      <c r="DH1074" s="10"/>
      <c r="DI1074" s="10"/>
      <c r="DJ1074" s="10"/>
      <c r="DK1074" s="10"/>
      <c r="DL1074" s="10"/>
      <c r="DM1074" s="10"/>
      <c r="DN1074" s="10"/>
      <c r="DO1074" s="10"/>
      <c r="DP1074" s="10"/>
      <c r="DQ1074" s="10"/>
      <c r="DR1074" s="10"/>
      <c r="DS1074" s="10"/>
      <c r="DT1074" s="10"/>
      <c r="DU1074" s="10"/>
      <c r="DV1074" s="10"/>
      <c r="DW1074" s="10"/>
      <c r="DX1074" s="10"/>
      <c r="DY1074" s="10"/>
      <c r="DZ1074" s="10"/>
      <c r="EA1074" s="10"/>
      <c r="EB1074" s="10"/>
      <c r="EC1074" s="10"/>
      <c r="ED1074" s="10"/>
      <c r="EE1074" s="10"/>
      <c r="EF1074" s="10"/>
      <c r="EG1074" s="10"/>
      <c r="EH1074" s="10"/>
      <c r="EI1074" s="10"/>
      <c r="EJ1074" s="10"/>
      <c r="EK1074" s="10"/>
      <c r="EL1074" s="10"/>
      <c r="EM1074" s="10"/>
      <c r="EN1074" s="10"/>
      <c r="EO1074" s="10"/>
      <c r="EP1074" s="10"/>
      <c r="EQ1074" s="10"/>
      <c r="ER1074" s="10"/>
      <c r="ES1074" s="10"/>
      <c r="ET1074" s="10"/>
      <c r="EU1074" s="10"/>
      <c r="EV1074" s="10"/>
      <c r="EW1074" s="10"/>
      <c r="EX1074" s="10"/>
      <c r="EY1074" s="10"/>
      <c r="EZ1074" s="10"/>
      <c r="FA1074" s="10"/>
      <c r="FB1074" s="10"/>
      <c r="FC1074" s="10"/>
      <c r="FD1074" s="10"/>
      <c r="FE1074" s="10"/>
      <c r="FF1074" s="10"/>
      <c r="FG1074" s="10"/>
      <c r="FH1074" s="10"/>
      <c r="FI1074" s="10"/>
      <c r="FJ1074" s="10"/>
      <c r="FK1074" s="10"/>
      <c r="FL1074" s="10"/>
      <c r="FM1074" s="10"/>
      <c r="FN1074" s="10"/>
      <c r="FO1074" s="10"/>
      <c r="FP1074" s="10"/>
      <c r="FQ1074" s="10"/>
      <c r="FR1074" s="10"/>
      <c r="FS1074" s="10"/>
      <c r="FT1074" s="10"/>
      <c r="FU1074" s="10"/>
      <c r="FV1074" s="10"/>
      <c r="FW1074" s="10"/>
      <c r="FX1074" s="10"/>
      <c r="FY1074" s="10"/>
      <c r="FZ1074" s="10"/>
      <c r="GA1074" s="10"/>
      <c r="GB1074" s="10"/>
      <c r="GC1074" s="10"/>
      <c r="GD1074" s="10"/>
      <c r="GE1074" s="10"/>
      <c r="GF1074" s="10"/>
      <c r="GG1074" s="10"/>
      <c r="GH1074" s="10"/>
      <c r="GI1074" s="10"/>
      <c r="GJ1074" s="10"/>
      <c r="GK1074" s="10"/>
      <c r="GL1074" s="10"/>
      <c r="GM1074" s="10"/>
      <c r="GN1074" s="10"/>
      <c r="GO1074" s="10"/>
      <c r="GP1074" s="10"/>
      <c r="GQ1074" s="10"/>
      <c r="GR1074" s="10"/>
      <c r="GS1074" s="10"/>
      <c r="GT1074" s="10"/>
      <c r="GU1074" s="10"/>
      <c r="GV1074" s="10"/>
      <c r="GW1074" s="10"/>
      <c r="GX1074" s="10"/>
      <c r="GY1074" s="10"/>
      <c r="GZ1074" s="10"/>
      <c r="HA1074" s="10"/>
      <c r="HB1074" s="10"/>
      <c r="HC1074" s="10"/>
      <c r="HD1074" s="10"/>
      <c r="HE1074" s="10"/>
      <c r="HF1074" s="10"/>
    </row>
    <row r="1075" spans="1:215" ht="25.5">
      <c r="A1075" s="71" t="s">
        <v>752</v>
      </c>
      <c r="B1075" s="14">
        <v>4501215</v>
      </c>
      <c r="C1075" s="7" t="s">
        <v>1090</v>
      </c>
      <c r="D1075" s="8">
        <v>0</v>
      </c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0"/>
      <c r="U1075" s="10"/>
      <c r="V1075" s="10"/>
      <c r="W1075" s="10"/>
      <c r="X1075" s="10"/>
      <c r="Y1075" s="10"/>
      <c r="Z1075" s="10"/>
      <c r="AA1075" s="10"/>
      <c r="AB1075" s="10"/>
      <c r="AC1075" s="10"/>
      <c r="AD1075" s="10"/>
      <c r="AE1075" s="10"/>
      <c r="AF1075" s="10"/>
      <c r="AG1075" s="10"/>
      <c r="AH1075" s="10"/>
      <c r="AI1075" s="10"/>
      <c r="AJ1075" s="10"/>
      <c r="AK1075" s="10"/>
      <c r="AL1075" s="10"/>
      <c r="AM1075" s="10"/>
      <c r="AN1075" s="10"/>
      <c r="AO1075" s="10"/>
      <c r="AP1075" s="10"/>
      <c r="AQ1075" s="10"/>
      <c r="AR1075" s="10"/>
      <c r="AS1075" s="10"/>
      <c r="AT1075" s="10"/>
      <c r="AU1075" s="10"/>
      <c r="AV1075" s="10"/>
      <c r="AW1075" s="10"/>
      <c r="AX1075" s="10"/>
      <c r="AY1075" s="10"/>
      <c r="AZ1075" s="10"/>
      <c r="BA1075" s="10"/>
      <c r="BB1075" s="10"/>
      <c r="BC1075" s="10"/>
      <c r="BD1075" s="10"/>
      <c r="BE1075" s="10"/>
      <c r="BF1075" s="10"/>
      <c r="BG1075" s="10"/>
      <c r="BH1075" s="10"/>
      <c r="BI1075" s="10"/>
      <c r="BJ1075" s="10"/>
      <c r="BK1075" s="10"/>
      <c r="BL1075" s="10"/>
      <c r="BM1075" s="10"/>
      <c r="BN1075" s="10"/>
      <c r="BO1075" s="10"/>
      <c r="BP1075" s="10"/>
      <c r="BQ1075" s="10"/>
      <c r="BR1075" s="10"/>
      <c r="BS1075" s="10"/>
      <c r="BT1075" s="10"/>
      <c r="BU1075" s="10"/>
      <c r="BV1075" s="10"/>
      <c r="BW1075" s="10"/>
      <c r="BX1075" s="10"/>
      <c r="BY1075" s="10"/>
      <c r="BZ1075" s="10"/>
      <c r="CA1075" s="10"/>
      <c r="CB1075" s="10"/>
      <c r="CC1075" s="10"/>
      <c r="CD1075" s="10"/>
      <c r="CE1075" s="10"/>
      <c r="CF1075" s="10"/>
      <c r="CG1075" s="10"/>
      <c r="CH1075" s="10"/>
      <c r="CI1075" s="10"/>
      <c r="CJ1075" s="10"/>
      <c r="CK1075" s="10"/>
      <c r="CL1075" s="10"/>
      <c r="CM1075" s="10"/>
      <c r="CN1075" s="10"/>
      <c r="CO1075" s="10"/>
      <c r="CP1075" s="10"/>
      <c r="CQ1075" s="10"/>
      <c r="CR1075" s="10"/>
      <c r="CS1075" s="10"/>
      <c r="CT1075" s="10"/>
      <c r="CU1075" s="10"/>
      <c r="CV1075" s="10"/>
      <c r="CW1075" s="10"/>
      <c r="CX1075" s="10"/>
      <c r="CY1075" s="10"/>
      <c r="CZ1075" s="10"/>
      <c r="DA1075" s="10"/>
      <c r="DB1075" s="10"/>
      <c r="DC1075" s="10"/>
      <c r="DD1075" s="10"/>
      <c r="DE1075" s="10"/>
      <c r="DF1075" s="10"/>
      <c r="DG1075" s="10"/>
      <c r="DH1075" s="10"/>
      <c r="DI1075" s="10"/>
      <c r="DJ1075" s="10"/>
      <c r="DK1075" s="10"/>
      <c r="DL1075" s="10"/>
      <c r="DM1075" s="10"/>
      <c r="DN1075" s="10"/>
      <c r="DO1075" s="10"/>
      <c r="DP1075" s="10"/>
      <c r="DQ1075" s="10"/>
      <c r="DR1075" s="10"/>
      <c r="DS1075" s="10"/>
      <c r="DT1075" s="10"/>
      <c r="DU1075" s="10"/>
      <c r="DV1075" s="10"/>
      <c r="DW1075" s="10"/>
      <c r="DX1075" s="10"/>
      <c r="DY1075" s="10"/>
      <c r="DZ1075" s="10"/>
      <c r="EA1075" s="10"/>
      <c r="EB1075" s="10"/>
      <c r="EC1075" s="10"/>
      <c r="ED1075" s="10"/>
      <c r="EE1075" s="10"/>
      <c r="EF1075" s="10"/>
      <c r="EG1075" s="10"/>
      <c r="EH1075" s="10"/>
      <c r="EI1075" s="10"/>
      <c r="EJ1075" s="10"/>
      <c r="EK1075" s="10"/>
      <c r="EL1075" s="10"/>
      <c r="EM1075" s="10"/>
      <c r="EN1075" s="10"/>
      <c r="EO1075" s="10"/>
      <c r="EP1075" s="10"/>
      <c r="EQ1075" s="10"/>
      <c r="ER1075" s="10"/>
      <c r="ES1075" s="10"/>
      <c r="ET1075" s="10"/>
      <c r="EU1075" s="10"/>
      <c r="EV1075" s="10"/>
      <c r="EW1075" s="10"/>
      <c r="EX1075" s="10"/>
      <c r="EY1075" s="10"/>
      <c r="EZ1075" s="10"/>
      <c r="FA1075" s="10"/>
      <c r="FB1075" s="10"/>
      <c r="FC1075" s="10"/>
      <c r="FD1075" s="10"/>
      <c r="FE1075" s="10"/>
      <c r="FF1075" s="10"/>
      <c r="FG1075" s="10"/>
      <c r="FH1075" s="10"/>
      <c r="FI1075" s="10"/>
      <c r="FJ1075" s="10"/>
      <c r="FK1075" s="10"/>
      <c r="FL1075" s="10"/>
      <c r="FM1075" s="10"/>
      <c r="FN1075" s="10"/>
      <c r="FO1075" s="10"/>
      <c r="FP1075" s="10"/>
      <c r="FQ1075" s="10"/>
      <c r="FR1075" s="10"/>
      <c r="FS1075" s="10"/>
      <c r="FT1075" s="10"/>
      <c r="FU1075" s="10"/>
      <c r="FV1075" s="10"/>
      <c r="FW1075" s="10"/>
      <c r="FX1075" s="10"/>
      <c r="FY1075" s="10"/>
      <c r="FZ1075" s="10"/>
      <c r="GA1075" s="10"/>
      <c r="GB1075" s="10"/>
      <c r="GC1075" s="10"/>
      <c r="GD1075" s="10"/>
      <c r="GE1075" s="10"/>
      <c r="GF1075" s="10"/>
      <c r="GG1075" s="10"/>
      <c r="GH1075" s="10"/>
      <c r="GI1075" s="10"/>
      <c r="GJ1075" s="10"/>
      <c r="GK1075" s="10"/>
      <c r="GL1075" s="10"/>
      <c r="GM1075" s="10"/>
      <c r="GN1075" s="10"/>
      <c r="GO1075" s="10"/>
      <c r="GP1075" s="10"/>
      <c r="GQ1075" s="10"/>
      <c r="GR1075" s="10"/>
      <c r="GS1075" s="10"/>
      <c r="GT1075" s="10"/>
      <c r="GU1075" s="10"/>
      <c r="GV1075" s="10"/>
      <c r="GW1075" s="10"/>
      <c r="GX1075" s="10"/>
      <c r="GY1075" s="10"/>
      <c r="GZ1075" s="10"/>
      <c r="HA1075" s="10"/>
      <c r="HB1075" s="10"/>
      <c r="HC1075" s="10"/>
      <c r="HD1075" s="10"/>
      <c r="HE1075" s="10"/>
      <c r="HF1075" s="10"/>
    </row>
    <row r="1076" spans="1:215">
      <c r="A1076" s="4">
        <v>57</v>
      </c>
      <c r="B1076" s="5" t="s">
        <v>1091</v>
      </c>
      <c r="C1076" s="4" t="s">
        <v>1092</v>
      </c>
      <c r="D1076" s="6">
        <f>D1077+D1086</f>
        <v>11874373</v>
      </c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0"/>
      <c r="U1076" s="10"/>
      <c r="V1076" s="10"/>
      <c r="W1076" s="10"/>
      <c r="X1076" s="10"/>
      <c r="Y1076" s="10"/>
      <c r="Z1076" s="10"/>
      <c r="AA1076" s="10"/>
      <c r="AB1076" s="10"/>
      <c r="AC1076" s="10"/>
      <c r="AD1076" s="10"/>
      <c r="AE1076" s="10"/>
      <c r="AF1076" s="10"/>
      <c r="AG1076" s="10"/>
      <c r="AH1076" s="10"/>
      <c r="AI1076" s="10"/>
      <c r="AJ1076" s="10"/>
      <c r="AK1076" s="10"/>
      <c r="AL1076" s="10"/>
      <c r="AM1076" s="10"/>
      <c r="AN1076" s="10"/>
      <c r="AO1076" s="10"/>
      <c r="AP1076" s="10"/>
      <c r="AQ1076" s="10"/>
      <c r="AR1076" s="10"/>
      <c r="AS1076" s="10"/>
      <c r="AT1076" s="10"/>
      <c r="AU1076" s="10"/>
      <c r="AV1076" s="10"/>
      <c r="AW1076" s="10"/>
      <c r="AX1076" s="10"/>
      <c r="AY1076" s="10"/>
      <c r="AZ1076" s="10"/>
      <c r="BA1076" s="10"/>
      <c r="BB1076" s="10"/>
      <c r="BC1076" s="10"/>
      <c r="BD1076" s="10"/>
      <c r="BE1076" s="10"/>
      <c r="BF1076" s="10"/>
      <c r="BG1076" s="10"/>
      <c r="BH1076" s="10"/>
      <c r="BI1076" s="10"/>
      <c r="BJ1076" s="10"/>
      <c r="BK1076" s="10"/>
      <c r="BL1076" s="10"/>
      <c r="BM1076" s="10"/>
      <c r="BN1076" s="10"/>
      <c r="BO1076" s="10"/>
      <c r="BP1076" s="10"/>
      <c r="BQ1076" s="10"/>
      <c r="BR1076" s="10"/>
      <c r="BS1076" s="10"/>
      <c r="BT1076" s="10"/>
      <c r="BU1076" s="10"/>
      <c r="BV1076" s="10"/>
      <c r="BW1076" s="10"/>
      <c r="BX1076" s="10"/>
      <c r="BY1076" s="10"/>
      <c r="BZ1076" s="10"/>
      <c r="CA1076" s="10"/>
      <c r="CB1076" s="10"/>
      <c r="CC1076" s="10"/>
      <c r="CD1076" s="10"/>
      <c r="CE1076" s="10"/>
      <c r="CF1076" s="10"/>
      <c r="CG1076" s="10"/>
      <c r="CH1076" s="10"/>
      <c r="CI1076" s="10"/>
      <c r="CJ1076" s="10"/>
      <c r="CK1076" s="10"/>
      <c r="CL1076" s="10"/>
      <c r="CM1076" s="10"/>
      <c r="CN1076" s="10"/>
      <c r="CO1076" s="10"/>
      <c r="CP1076" s="10"/>
      <c r="CQ1076" s="10"/>
      <c r="CR1076" s="10"/>
      <c r="CS1076" s="10"/>
      <c r="CT1076" s="10"/>
      <c r="CU1076" s="10"/>
      <c r="CV1076" s="10"/>
      <c r="CW1076" s="10"/>
      <c r="CX1076" s="10"/>
      <c r="CY1076" s="10"/>
      <c r="CZ1076" s="10"/>
      <c r="DA1076" s="10"/>
      <c r="DB1076" s="10"/>
      <c r="DC1076" s="10"/>
      <c r="DD1076" s="10"/>
      <c r="DE1076" s="10"/>
      <c r="DF1076" s="10"/>
      <c r="DG1076" s="10"/>
      <c r="DH1076" s="10"/>
      <c r="DI1076" s="10"/>
      <c r="DJ1076" s="10"/>
      <c r="DK1076" s="10"/>
      <c r="DL1076" s="10"/>
      <c r="DM1076" s="10"/>
      <c r="DN1076" s="10"/>
      <c r="DO1076" s="10"/>
      <c r="DP1076" s="10"/>
      <c r="DQ1076" s="10"/>
      <c r="DR1076" s="10"/>
      <c r="DS1076" s="10"/>
      <c r="DT1076" s="10"/>
      <c r="DU1076" s="10"/>
      <c r="DV1076" s="10"/>
      <c r="DW1076" s="10"/>
      <c r="DX1076" s="10"/>
      <c r="DY1076" s="10"/>
      <c r="DZ1076" s="10"/>
      <c r="EA1076" s="10"/>
      <c r="EB1076" s="10"/>
      <c r="EC1076" s="10"/>
      <c r="ED1076" s="10"/>
      <c r="EE1076" s="10"/>
      <c r="EF1076" s="10"/>
      <c r="EG1076" s="10"/>
      <c r="EH1076" s="10"/>
      <c r="EI1076" s="10"/>
      <c r="EJ1076" s="10"/>
      <c r="EK1076" s="10"/>
      <c r="EL1076" s="10"/>
      <c r="EM1076" s="10"/>
      <c r="EN1076" s="10"/>
      <c r="EO1076" s="10"/>
      <c r="EP1076" s="10"/>
      <c r="EQ1076" s="10"/>
      <c r="ER1076" s="10"/>
      <c r="ES1076" s="10"/>
      <c r="ET1076" s="10"/>
      <c r="EU1076" s="10"/>
      <c r="EV1076" s="10"/>
      <c r="EW1076" s="10"/>
      <c r="EX1076" s="10"/>
      <c r="EY1076" s="10"/>
      <c r="EZ1076" s="10"/>
      <c r="FA1076" s="10"/>
      <c r="FB1076" s="10"/>
      <c r="FC1076" s="10"/>
      <c r="FD1076" s="10"/>
      <c r="FE1076" s="10"/>
      <c r="FF1076" s="10"/>
      <c r="FG1076" s="10"/>
      <c r="FH1076" s="10"/>
      <c r="FI1076" s="10"/>
      <c r="FJ1076" s="10"/>
      <c r="FK1076" s="10"/>
      <c r="FL1076" s="10"/>
      <c r="FM1076" s="10"/>
      <c r="FN1076" s="10"/>
      <c r="FO1076" s="10"/>
      <c r="FP1076" s="10"/>
      <c r="FQ1076" s="10"/>
      <c r="FR1076" s="10"/>
      <c r="FS1076" s="10"/>
      <c r="FT1076" s="10"/>
      <c r="FU1076" s="10"/>
      <c r="FV1076" s="10"/>
      <c r="FW1076" s="10"/>
      <c r="FX1076" s="10"/>
      <c r="FY1076" s="10"/>
      <c r="FZ1076" s="10"/>
      <c r="GA1076" s="10"/>
      <c r="GB1076" s="10"/>
      <c r="GC1076" s="10"/>
      <c r="GD1076" s="10"/>
      <c r="GE1076" s="10"/>
      <c r="GF1076" s="10"/>
      <c r="GG1076" s="10"/>
      <c r="GH1076" s="10"/>
      <c r="GI1076" s="10"/>
      <c r="GJ1076" s="10"/>
      <c r="GK1076" s="10"/>
      <c r="GL1076" s="10"/>
      <c r="GM1076" s="10"/>
      <c r="GN1076" s="10"/>
      <c r="GO1076" s="10"/>
      <c r="GP1076" s="10"/>
      <c r="GQ1076" s="10"/>
      <c r="GR1076" s="10"/>
      <c r="GS1076" s="10"/>
      <c r="GT1076" s="10"/>
      <c r="GU1076" s="10"/>
      <c r="GV1076" s="10"/>
      <c r="GW1076" s="10"/>
      <c r="GX1076" s="10"/>
      <c r="GY1076" s="10"/>
      <c r="GZ1076" s="10"/>
      <c r="HA1076" s="10"/>
      <c r="HB1076" s="10"/>
      <c r="HC1076" s="10"/>
      <c r="HD1076" s="10"/>
      <c r="HE1076" s="10"/>
      <c r="HF1076" s="10"/>
    </row>
    <row r="1077" spans="1:215" ht="25.5">
      <c r="A1077" s="4" t="s">
        <v>751</v>
      </c>
      <c r="B1077" s="5" t="s">
        <v>1093</v>
      </c>
      <c r="C1077" s="5" t="s">
        <v>1094</v>
      </c>
      <c r="D1077" s="6">
        <f>SUM(D1078:D1085)</f>
        <v>11874373</v>
      </c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0"/>
      <c r="U1077" s="10"/>
      <c r="V1077" s="10"/>
      <c r="W1077" s="10"/>
      <c r="X1077" s="10"/>
      <c r="Y1077" s="10"/>
      <c r="Z1077" s="10"/>
      <c r="AA1077" s="10"/>
      <c r="AB1077" s="10"/>
      <c r="AC1077" s="10"/>
      <c r="AD1077" s="10"/>
      <c r="AE1077" s="10"/>
      <c r="AF1077" s="10"/>
      <c r="AG1077" s="10"/>
      <c r="AH1077" s="10"/>
      <c r="AI1077" s="10"/>
      <c r="AJ1077" s="10"/>
      <c r="AK1077" s="10"/>
      <c r="AL1077" s="10"/>
      <c r="AM1077" s="10"/>
      <c r="AN1077" s="10"/>
      <c r="AO1077" s="10"/>
      <c r="AP1077" s="10"/>
      <c r="AQ1077" s="10"/>
      <c r="AR1077" s="10"/>
      <c r="AS1077" s="10"/>
      <c r="AT1077" s="10"/>
      <c r="AU1077" s="10"/>
      <c r="AV1077" s="10"/>
      <c r="AW1077" s="10"/>
      <c r="AX1077" s="10"/>
      <c r="AY1077" s="10"/>
      <c r="AZ1077" s="10"/>
      <c r="BA1077" s="10"/>
      <c r="BB1077" s="10"/>
      <c r="BC1077" s="10"/>
      <c r="BD1077" s="10"/>
      <c r="BE1077" s="10"/>
      <c r="BF1077" s="10"/>
      <c r="BG1077" s="10"/>
      <c r="BH1077" s="10"/>
      <c r="BI1077" s="10"/>
      <c r="BJ1077" s="10"/>
      <c r="BK1077" s="10"/>
      <c r="BL1077" s="10"/>
      <c r="BM1077" s="10"/>
      <c r="BN1077" s="10"/>
      <c r="BO1077" s="10"/>
      <c r="BP1077" s="10"/>
      <c r="BQ1077" s="10"/>
      <c r="BR1077" s="10"/>
      <c r="BS1077" s="10"/>
      <c r="BT1077" s="10"/>
      <c r="BU1077" s="10"/>
      <c r="BV1077" s="10"/>
      <c r="BW1077" s="10"/>
      <c r="BX1077" s="10"/>
      <c r="BY1077" s="10"/>
      <c r="BZ1077" s="10"/>
      <c r="CA1077" s="10"/>
      <c r="CB1077" s="10"/>
      <c r="CC1077" s="10"/>
      <c r="CD1077" s="10"/>
      <c r="CE1077" s="10"/>
      <c r="CF1077" s="10"/>
      <c r="CG1077" s="10"/>
      <c r="CH1077" s="10"/>
      <c r="CI1077" s="10"/>
      <c r="CJ1077" s="10"/>
      <c r="CK1077" s="10"/>
      <c r="CL1077" s="10"/>
      <c r="CM1077" s="10"/>
      <c r="CN1077" s="10"/>
      <c r="CO1077" s="10"/>
      <c r="CP1077" s="10"/>
      <c r="CQ1077" s="10"/>
      <c r="CR1077" s="10"/>
      <c r="CS1077" s="10"/>
      <c r="CT1077" s="10"/>
      <c r="CU1077" s="10"/>
      <c r="CV1077" s="10"/>
      <c r="CW1077" s="10"/>
      <c r="CX1077" s="10"/>
      <c r="CY1077" s="10"/>
      <c r="CZ1077" s="10"/>
      <c r="DA1077" s="10"/>
      <c r="DB1077" s="10"/>
      <c r="DC1077" s="10"/>
      <c r="DD1077" s="10"/>
      <c r="DE1077" s="10"/>
      <c r="DF1077" s="10"/>
      <c r="DG1077" s="10"/>
      <c r="DH1077" s="10"/>
      <c r="DI1077" s="10"/>
      <c r="DJ1077" s="10"/>
      <c r="DK1077" s="10"/>
      <c r="DL1077" s="10"/>
      <c r="DM1077" s="10"/>
      <c r="DN1077" s="10"/>
      <c r="DO1077" s="10"/>
      <c r="DP1077" s="10"/>
      <c r="DQ1077" s="10"/>
      <c r="DR1077" s="10"/>
      <c r="DS1077" s="10"/>
      <c r="DT1077" s="10"/>
      <c r="DU1077" s="10"/>
      <c r="DV1077" s="10"/>
      <c r="DW1077" s="10"/>
      <c r="DX1077" s="10"/>
      <c r="DY1077" s="10"/>
      <c r="DZ1077" s="10"/>
      <c r="EA1077" s="10"/>
      <c r="EB1077" s="10"/>
      <c r="EC1077" s="10"/>
      <c r="ED1077" s="10"/>
      <c r="EE1077" s="10"/>
      <c r="EF1077" s="10"/>
      <c r="EG1077" s="10"/>
      <c r="EH1077" s="10"/>
      <c r="EI1077" s="10"/>
      <c r="EJ1077" s="10"/>
      <c r="EK1077" s="10"/>
      <c r="EL1077" s="10"/>
      <c r="EM1077" s="10"/>
      <c r="EN1077" s="10"/>
      <c r="EO1077" s="10"/>
      <c r="EP1077" s="10"/>
      <c r="EQ1077" s="10"/>
      <c r="ER1077" s="10"/>
      <c r="ES1077" s="10"/>
      <c r="ET1077" s="10"/>
      <c r="EU1077" s="10"/>
      <c r="EV1077" s="10"/>
      <c r="EW1077" s="10"/>
      <c r="EX1077" s="10"/>
      <c r="EY1077" s="10"/>
      <c r="EZ1077" s="10"/>
      <c r="FA1077" s="10"/>
      <c r="FB1077" s="10"/>
      <c r="FC1077" s="10"/>
      <c r="FD1077" s="10"/>
      <c r="FE1077" s="10"/>
      <c r="FF1077" s="10"/>
      <c r="FG1077" s="10"/>
      <c r="FH1077" s="10"/>
      <c r="FI1077" s="10"/>
      <c r="FJ1077" s="10"/>
      <c r="FK1077" s="10"/>
      <c r="FL1077" s="10"/>
      <c r="FM1077" s="10"/>
      <c r="FN1077" s="10"/>
      <c r="FO1077" s="10"/>
      <c r="FP1077" s="10"/>
      <c r="FQ1077" s="10"/>
      <c r="FR1077" s="10"/>
      <c r="FS1077" s="10"/>
      <c r="FT1077" s="10"/>
      <c r="FU1077" s="10"/>
      <c r="FV1077" s="10"/>
      <c r="FW1077" s="10"/>
      <c r="FX1077" s="10"/>
      <c r="FY1077" s="10"/>
      <c r="FZ1077" s="10"/>
      <c r="GA1077" s="10"/>
      <c r="GB1077" s="10"/>
      <c r="GC1077" s="10"/>
      <c r="GD1077" s="10"/>
      <c r="GE1077" s="10"/>
      <c r="GF1077" s="10"/>
      <c r="GG1077" s="10"/>
      <c r="GH1077" s="10"/>
      <c r="GI1077" s="10"/>
      <c r="GJ1077" s="10"/>
      <c r="GK1077" s="10"/>
      <c r="GL1077" s="10"/>
      <c r="GM1077" s="10"/>
      <c r="GN1077" s="10"/>
      <c r="GO1077" s="10"/>
      <c r="GP1077" s="10"/>
      <c r="GQ1077" s="10"/>
      <c r="GR1077" s="10"/>
      <c r="GS1077" s="10"/>
      <c r="GT1077" s="10"/>
      <c r="GU1077" s="10"/>
      <c r="GV1077" s="10"/>
      <c r="GW1077" s="10"/>
      <c r="GX1077" s="10"/>
      <c r="GY1077" s="10"/>
      <c r="GZ1077" s="10"/>
      <c r="HA1077" s="10"/>
      <c r="HB1077" s="10"/>
      <c r="HC1077" s="10"/>
      <c r="HD1077" s="10"/>
      <c r="HE1077" s="10"/>
      <c r="HF1077" s="10"/>
    </row>
    <row r="1078" spans="1:215">
      <c r="A1078" s="71" t="s">
        <v>752</v>
      </c>
      <c r="B1078" s="7">
        <v>4500503</v>
      </c>
      <c r="C1078" s="7" t="s">
        <v>1095</v>
      </c>
      <c r="D1078" s="8">
        <v>560321</v>
      </c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0"/>
      <c r="U1078" s="10"/>
      <c r="V1078" s="10"/>
      <c r="W1078" s="10"/>
      <c r="X1078" s="10"/>
      <c r="Y1078" s="10"/>
      <c r="Z1078" s="10"/>
      <c r="AA1078" s="10"/>
      <c r="AB1078" s="10"/>
      <c r="AC1078" s="10"/>
      <c r="AD1078" s="10"/>
      <c r="AE1078" s="10"/>
      <c r="AF1078" s="10"/>
      <c r="AG1078" s="10"/>
      <c r="AH1078" s="10"/>
      <c r="AI1078" s="10"/>
      <c r="AJ1078" s="10"/>
      <c r="AK1078" s="10"/>
      <c r="AL1078" s="10"/>
      <c r="AM1078" s="10"/>
      <c r="AN1078" s="10"/>
      <c r="AO1078" s="10"/>
      <c r="AP1078" s="10"/>
      <c r="AQ1078" s="10"/>
      <c r="AR1078" s="10"/>
      <c r="AS1078" s="10"/>
      <c r="AT1078" s="10"/>
      <c r="AU1078" s="10"/>
      <c r="AV1078" s="10"/>
      <c r="AW1078" s="10"/>
      <c r="AX1078" s="10"/>
      <c r="AY1078" s="10"/>
      <c r="AZ1078" s="10"/>
      <c r="BA1078" s="10"/>
      <c r="BB1078" s="10"/>
      <c r="BC1078" s="10"/>
      <c r="BD1078" s="10"/>
      <c r="BE1078" s="10"/>
      <c r="BF1078" s="10"/>
      <c r="BG1078" s="10"/>
      <c r="BH1078" s="10"/>
      <c r="BI1078" s="10"/>
      <c r="BJ1078" s="10"/>
      <c r="BK1078" s="10"/>
      <c r="BL1078" s="10"/>
      <c r="BM1078" s="10"/>
      <c r="BN1078" s="10"/>
      <c r="BO1078" s="10"/>
      <c r="BP1078" s="10"/>
      <c r="BQ1078" s="10"/>
      <c r="BR1078" s="10"/>
      <c r="BS1078" s="10"/>
      <c r="BT1078" s="10"/>
      <c r="BU1078" s="10"/>
      <c r="BV1078" s="10"/>
      <c r="BW1078" s="10"/>
      <c r="BX1078" s="10"/>
      <c r="BY1078" s="10"/>
      <c r="BZ1078" s="10"/>
      <c r="CA1078" s="10"/>
      <c r="CB1078" s="10"/>
      <c r="CC1078" s="10"/>
      <c r="CD1078" s="10"/>
      <c r="CE1078" s="10"/>
      <c r="CF1078" s="10"/>
      <c r="CG1078" s="10"/>
      <c r="CH1078" s="10"/>
      <c r="CI1078" s="10"/>
      <c r="CJ1078" s="10"/>
      <c r="CK1078" s="10"/>
      <c r="CL1078" s="10"/>
      <c r="CM1078" s="10"/>
      <c r="CN1078" s="10"/>
      <c r="CO1078" s="10"/>
      <c r="CP1078" s="10"/>
      <c r="CQ1078" s="10"/>
      <c r="CR1078" s="10"/>
      <c r="CS1078" s="10"/>
      <c r="CT1078" s="10"/>
      <c r="CU1078" s="10"/>
      <c r="CV1078" s="10"/>
      <c r="CW1078" s="10"/>
      <c r="CX1078" s="10"/>
      <c r="CY1078" s="10"/>
      <c r="CZ1078" s="10"/>
      <c r="DA1078" s="10"/>
      <c r="DB1078" s="10"/>
      <c r="DC1078" s="10"/>
      <c r="DD1078" s="10"/>
      <c r="DE1078" s="10"/>
      <c r="DF1078" s="10"/>
      <c r="DG1078" s="10"/>
      <c r="DH1078" s="10"/>
      <c r="DI1078" s="10"/>
      <c r="DJ1078" s="10"/>
      <c r="DK1078" s="10"/>
      <c r="DL1078" s="10"/>
      <c r="DM1078" s="10"/>
      <c r="DN1078" s="10"/>
      <c r="DO1078" s="10"/>
      <c r="DP1078" s="10"/>
      <c r="DQ1078" s="10"/>
      <c r="DR1078" s="10"/>
      <c r="DS1078" s="10"/>
      <c r="DT1078" s="10"/>
      <c r="DU1078" s="10"/>
      <c r="DV1078" s="10"/>
      <c r="DW1078" s="10"/>
      <c r="DX1078" s="10"/>
      <c r="DY1078" s="10"/>
      <c r="DZ1078" s="10"/>
      <c r="EA1078" s="10"/>
      <c r="EB1078" s="10"/>
      <c r="EC1078" s="10"/>
      <c r="ED1078" s="10"/>
      <c r="EE1078" s="10"/>
      <c r="EF1078" s="10"/>
      <c r="EG1078" s="10"/>
      <c r="EH1078" s="10"/>
      <c r="EI1078" s="10"/>
      <c r="EJ1078" s="10"/>
      <c r="EK1078" s="10"/>
      <c r="EL1078" s="10"/>
      <c r="EM1078" s="10"/>
      <c r="EN1078" s="10"/>
      <c r="EO1078" s="10"/>
      <c r="EP1078" s="10"/>
      <c r="EQ1078" s="10"/>
      <c r="ER1078" s="10"/>
      <c r="ES1078" s="10"/>
      <c r="ET1078" s="10"/>
      <c r="EU1078" s="10"/>
      <c r="EV1078" s="10"/>
      <c r="EW1078" s="10"/>
      <c r="EX1078" s="10"/>
      <c r="EY1078" s="10"/>
      <c r="EZ1078" s="10"/>
      <c r="FA1078" s="10"/>
      <c r="FB1078" s="10"/>
      <c r="FC1078" s="10"/>
      <c r="FD1078" s="10"/>
      <c r="FE1078" s="10"/>
      <c r="FF1078" s="10"/>
      <c r="FG1078" s="10"/>
      <c r="FH1078" s="10"/>
      <c r="FI1078" s="10"/>
      <c r="FJ1078" s="10"/>
      <c r="FK1078" s="10"/>
      <c r="FL1078" s="10"/>
      <c r="FM1078" s="10"/>
      <c r="FN1078" s="10"/>
      <c r="FO1078" s="10"/>
      <c r="FP1078" s="10"/>
      <c r="FQ1078" s="10"/>
      <c r="FR1078" s="10"/>
      <c r="FS1078" s="10"/>
      <c r="FT1078" s="10"/>
      <c r="FU1078" s="10"/>
      <c r="FV1078" s="10"/>
      <c r="FW1078" s="10"/>
      <c r="FX1078" s="10"/>
      <c r="FY1078" s="10"/>
      <c r="FZ1078" s="10"/>
      <c r="GA1078" s="10"/>
      <c r="GB1078" s="10"/>
      <c r="GC1078" s="10"/>
      <c r="GD1078" s="10"/>
      <c r="GE1078" s="10"/>
      <c r="GF1078" s="10"/>
      <c r="GG1078" s="10"/>
      <c r="GH1078" s="10"/>
      <c r="GI1078" s="10"/>
      <c r="GJ1078" s="10"/>
      <c r="GK1078" s="10"/>
      <c r="GL1078" s="10"/>
      <c r="GM1078" s="10"/>
      <c r="GN1078" s="10"/>
      <c r="GO1078" s="10"/>
      <c r="GP1078" s="10"/>
      <c r="GQ1078" s="10"/>
      <c r="GR1078" s="10"/>
      <c r="GS1078" s="10"/>
      <c r="GT1078" s="10"/>
      <c r="GU1078" s="10"/>
      <c r="GV1078" s="10"/>
      <c r="GW1078" s="10"/>
      <c r="GX1078" s="10"/>
      <c r="GY1078" s="10"/>
      <c r="GZ1078" s="10"/>
      <c r="HA1078" s="10"/>
      <c r="HB1078" s="10"/>
      <c r="HC1078" s="10"/>
      <c r="HD1078" s="10"/>
      <c r="HE1078" s="10"/>
      <c r="HF1078" s="10"/>
    </row>
    <row r="1079" spans="1:215">
      <c r="A1079" s="71" t="s">
        <v>752</v>
      </c>
      <c r="B1079" s="7">
        <v>4500504</v>
      </c>
      <c r="C1079" s="7" t="s">
        <v>293</v>
      </c>
      <c r="D1079" s="8">
        <v>2035535</v>
      </c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10"/>
      <c r="U1079" s="10"/>
      <c r="V1079" s="10"/>
      <c r="W1079" s="10"/>
      <c r="X1079" s="10"/>
      <c r="Y1079" s="10"/>
      <c r="Z1079" s="10"/>
      <c r="AA1079" s="10"/>
      <c r="AB1079" s="10"/>
      <c r="AC1079" s="10"/>
      <c r="AD1079" s="10"/>
      <c r="AE1079" s="10"/>
      <c r="AF1079" s="10"/>
      <c r="AG1079" s="10"/>
      <c r="AH1079" s="10"/>
      <c r="AI1079" s="10"/>
      <c r="AJ1079" s="10"/>
      <c r="AK1079" s="10"/>
      <c r="AL1079" s="10"/>
      <c r="AM1079" s="10"/>
      <c r="AN1079" s="10"/>
      <c r="AO1079" s="10"/>
      <c r="AP1079" s="10"/>
      <c r="AQ1079" s="10"/>
      <c r="AR1079" s="10"/>
      <c r="AS1079" s="10"/>
      <c r="AT1079" s="10"/>
      <c r="AU1079" s="10"/>
      <c r="AV1079" s="10"/>
      <c r="AW1079" s="10"/>
      <c r="AX1079" s="10"/>
      <c r="AY1079" s="10"/>
      <c r="AZ1079" s="10"/>
      <c r="BA1079" s="10"/>
      <c r="BB1079" s="10"/>
      <c r="BC1079" s="10"/>
      <c r="BD1079" s="10"/>
      <c r="BE1079" s="10"/>
      <c r="BF1079" s="10"/>
      <c r="BG1079" s="10"/>
      <c r="BH1079" s="10"/>
      <c r="BI1079" s="10"/>
      <c r="BJ1079" s="10"/>
      <c r="BK1079" s="10"/>
      <c r="BL1079" s="10"/>
      <c r="BM1079" s="10"/>
      <c r="BN1079" s="10"/>
      <c r="BO1079" s="10"/>
      <c r="BP1079" s="10"/>
      <c r="BQ1079" s="10"/>
      <c r="BR1079" s="10"/>
      <c r="BS1079" s="10"/>
      <c r="BT1079" s="10"/>
      <c r="BU1079" s="10"/>
      <c r="BV1079" s="10"/>
      <c r="BW1079" s="10"/>
      <c r="BX1079" s="10"/>
      <c r="BY1079" s="10"/>
      <c r="BZ1079" s="10"/>
      <c r="CA1079" s="10"/>
      <c r="CB1079" s="10"/>
      <c r="CC1079" s="10"/>
      <c r="CD1079" s="10"/>
      <c r="CE1079" s="10"/>
      <c r="CF1079" s="10"/>
      <c r="CG1079" s="10"/>
      <c r="CH1079" s="10"/>
      <c r="CI1079" s="10"/>
      <c r="CJ1079" s="10"/>
      <c r="CK1079" s="10"/>
      <c r="CL1079" s="10"/>
      <c r="CM1079" s="10"/>
      <c r="CN1079" s="10"/>
      <c r="CO1079" s="10"/>
      <c r="CP1079" s="10"/>
      <c r="CQ1079" s="10"/>
      <c r="CR1079" s="10"/>
      <c r="CS1079" s="10"/>
      <c r="CT1079" s="10"/>
      <c r="CU1079" s="10"/>
      <c r="CV1079" s="10"/>
      <c r="CW1079" s="10"/>
      <c r="CX1079" s="10"/>
      <c r="CY1079" s="10"/>
      <c r="CZ1079" s="10"/>
      <c r="DA1079" s="10"/>
      <c r="DB1079" s="10"/>
      <c r="DC1079" s="10"/>
      <c r="DD1079" s="10"/>
      <c r="DE1079" s="10"/>
      <c r="DF1079" s="10"/>
      <c r="DG1079" s="10"/>
      <c r="DH1079" s="10"/>
      <c r="DI1079" s="10"/>
      <c r="DJ1079" s="10"/>
      <c r="DK1079" s="10"/>
      <c r="DL1079" s="10"/>
      <c r="DM1079" s="10"/>
      <c r="DN1079" s="10"/>
      <c r="DO1079" s="10"/>
      <c r="DP1079" s="10"/>
      <c r="DQ1079" s="10"/>
      <c r="DR1079" s="10"/>
      <c r="DS1079" s="10"/>
      <c r="DT1079" s="10"/>
      <c r="DU1079" s="10"/>
      <c r="DV1079" s="10"/>
      <c r="DW1079" s="10"/>
      <c r="DX1079" s="10"/>
      <c r="DY1079" s="10"/>
      <c r="DZ1079" s="10"/>
      <c r="EA1079" s="10"/>
      <c r="EB1079" s="10"/>
      <c r="EC1079" s="10"/>
      <c r="ED1079" s="10"/>
      <c r="EE1079" s="10"/>
      <c r="EF1079" s="10"/>
      <c r="EG1079" s="10"/>
      <c r="EH1079" s="10"/>
      <c r="EI1079" s="10"/>
      <c r="EJ1079" s="10"/>
      <c r="EK1079" s="10"/>
      <c r="EL1079" s="10"/>
      <c r="EM1079" s="10"/>
      <c r="EN1079" s="10"/>
      <c r="EO1079" s="10"/>
      <c r="EP1079" s="10"/>
      <c r="EQ1079" s="10"/>
      <c r="ER1079" s="10"/>
      <c r="ES1079" s="10"/>
      <c r="ET1079" s="10"/>
      <c r="EU1079" s="10"/>
      <c r="EV1079" s="10"/>
      <c r="EW1079" s="10"/>
      <c r="EX1079" s="10"/>
      <c r="EY1079" s="10"/>
      <c r="EZ1079" s="10"/>
      <c r="FA1079" s="10"/>
      <c r="FB1079" s="10"/>
      <c r="FC1079" s="10"/>
      <c r="FD1079" s="10"/>
      <c r="FE1079" s="10"/>
      <c r="FF1079" s="10"/>
      <c r="FG1079" s="10"/>
      <c r="FH1079" s="10"/>
      <c r="FI1079" s="10"/>
      <c r="FJ1079" s="10"/>
      <c r="FK1079" s="10"/>
      <c r="FL1079" s="10"/>
      <c r="FM1079" s="10"/>
      <c r="FN1079" s="10"/>
      <c r="FO1079" s="10"/>
      <c r="FP1079" s="10"/>
      <c r="FQ1079" s="10"/>
      <c r="FR1079" s="10"/>
      <c r="FS1079" s="10"/>
      <c r="FT1079" s="10"/>
      <c r="FU1079" s="10"/>
      <c r="FV1079" s="10"/>
      <c r="FW1079" s="10"/>
      <c r="FX1079" s="10"/>
      <c r="FY1079" s="10"/>
      <c r="FZ1079" s="10"/>
      <c r="GA1079" s="10"/>
      <c r="GB1079" s="10"/>
      <c r="GC1079" s="10"/>
      <c r="GD1079" s="10"/>
      <c r="GE1079" s="10"/>
      <c r="GF1079" s="10"/>
      <c r="GG1079" s="10"/>
      <c r="GH1079" s="10"/>
      <c r="GI1079" s="10"/>
      <c r="GJ1079" s="10"/>
      <c r="GK1079" s="10"/>
      <c r="GL1079" s="10"/>
      <c r="GM1079" s="10"/>
      <c r="GN1079" s="10"/>
      <c r="GO1079" s="10"/>
      <c r="GP1079" s="10"/>
      <c r="GQ1079" s="10"/>
      <c r="GR1079" s="10"/>
      <c r="GS1079" s="10"/>
      <c r="GT1079" s="10"/>
      <c r="GU1079" s="10"/>
      <c r="GV1079" s="10"/>
      <c r="GW1079" s="10"/>
      <c r="GX1079" s="10"/>
      <c r="GY1079" s="10"/>
      <c r="GZ1079" s="10"/>
      <c r="HA1079" s="10"/>
      <c r="HB1079" s="10"/>
      <c r="HC1079" s="10"/>
      <c r="HD1079" s="10"/>
      <c r="HE1079" s="10"/>
      <c r="HF1079" s="10"/>
    </row>
    <row r="1080" spans="1:215">
      <c r="A1080" s="71" t="s">
        <v>752</v>
      </c>
      <c r="B1080" s="7">
        <v>4500505</v>
      </c>
      <c r="C1080" s="7" t="s">
        <v>294</v>
      </c>
      <c r="D1080" s="8">
        <v>4592733</v>
      </c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  <c r="T1080" s="10"/>
      <c r="U1080" s="10"/>
      <c r="V1080" s="10"/>
      <c r="W1080" s="10"/>
      <c r="X1080" s="10"/>
      <c r="Y1080" s="10"/>
      <c r="Z1080" s="10"/>
      <c r="AA1080" s="10"/>
      <c r="AB1080" s="10"/>
      <c r="AC1080" s="10"/>
      <c r="AD1080" s="10"/>
      <c r="AE1080" s="10"/>
      <c r="AF1080" s="10"/>
      <c r="AG1080" s="10"/>
      <c r="AH1080" s="10"/>
      <c r="AI1080" s="10"/>
      <c r="AJ1080" s="10"/>
      <c r="AK1080" s="10"/>
      <c r="AL1080" s="10"/>
      <c r="AM1080" s="10"/>
      <c r="AN1080" s="10"/>
      <c r="AO1080" s="10"/>
      <c r="AP1080" s="10"/>
      <c r="AQ1080" s="10"/>
      <c r="AR1080" s="10"/>
      <c r="AS1080" s="10"/>
      <c r="AT1080" s="10"/>
      <c r="AU1080" s="10"/>
      <c r="AV1080" s="10"/>
      <c r="AW1080" s="10"/>
      <c r="AX1080" s="10"/>
      <c r="AY1080" s="10"/>
      <c r="AZ1080" s="10"/>
      <c r="BA1080" s="10"/>
      <c r="BB1080" s="10"/>
      <c r="BC1080" s="10"/>
      <c r="BD1080" s="10"/>
      <c r="BE1080" s="10"/>
      <c r="BF1080" s="10"/>
      <c r="BG1080" s="10"/>
      <c r="BH1080" s="10"/>
      <c r="BI1080" s="10"/>
      <c r="BJ1080" s="10"/>
      <c r="BK1080" s="10"/>
      <c r="BL1080" s="10"/>
      <c r="BM1080" s="10"/>
      <c r="BN1080" s="10"/>
      <c r="BO1080" s="10"/>
      <c r="BP1080" s="10"/>
      <c r="BQ1080" s="10"/>
      <c r="BR1080" s="10"/>
      <c r="BS1080" s="10"/>
      <c r="BT1080" s="10"/>
      <c r="BU1080" s="10"/>
      <c r="BV1080" s="10"/>
      <c r="BW1080" s="10"/>
      <c r="BX1080" s="10"/>
      <c r="BY1080" s="10"/>
      <c r="BZ1080" s="10"/>
      <c r="CA1080" s="10"/>
      <c r="CB1080" s="10"/>
      <c r="CC1080" s="10"/>
      <c r="CD1080" s="10"/>
      <c r="CE1080" s="10"/>
      <c r="CF1080" s="10"/>
      <c r="CG1080" s="10"/>
      <c r="CH1080" s="10"/>
      <c r="CI1080" s="10"/>
      <c r="CJ1080" s="10"/>
      <c r="CK1080" s="10"/>
      <c r="CL1080" s="10"/>
      <c r="CM1080" s="10"/>
      <c r="CN1080" s="10"/>
      <c r="CO1080" s="10"/>
      <c r="CP1080" s="10"/>
      <c r="CQ1080" s="10"/>
      <c r="CR1080" s="10"/>
      <c r="CS1080" s="10"/>
      <c r="CT1080" s="10"/>
      <c r="CU1080" s="10"/>
      <c r="CV1080" s="10"/>
      <c r="CW1080" s="10"/>
      <c r="CX1080" s="10"/>
      <c r="CY1080" s="10"/>
      <c r="CZ1080" s="10"/>
      <c r="DA1080" s="10"/>
      <c r="DB1080" s="10"/>
      <c r="DC1080" s="10"/>
      <c r="DD1080" s="10"/>
      <c r="DE1080" s="10"/>
      <c r="DF1080" s="10"/>
      <c r="DG1080" s="10"/>
      <c r="DH1080" s="10"/>
      <c r="DI1080" s="10"/>
      <c r="DJ1080" s="10"/>
      <c r="DK1080" s="10"/>
      <c r="DL1080" s="10"/>
      <c r="DM1080" s="10"/>
      <c r="DN1080" s="10"/>
      <c r="DO1080" s="10"/>
      <c r="DP1080" s="10"/>
      <c r="DQ1080" s="10"/>
      <c r="DR1080" s="10"/>
      <c r="DS1080" s="10"/>
      <c r="DT1080" s="10"/>
      <c r="DU1080" s="10"/>
      <c r="DV1080" s="10"/>
      <c r="DW1080" s="10"/>
      <c r="DX1080" s="10"/>
      <c r="DY1080" s="10"/>
      <c r="DZ1080" s="10"/>
      <c r="EA1080" s="10"/>
      <c r="EB1080" s="10"/>
      <c r="EC1080" s="10"/>
      <c r="ED1080" s="10"/>
      <c r="EE1080" s="10"/>
      <c r="EF1080" s="10"/>
      <c r="EG1080" s="10"/>
      <c r="EH1080" s="10"/>
      <c r="EI1080" s="10"/>
      <c r="EJ1080" s="10"/>
      <c r="EK1080" s="10"/>
      <c r="EL1080" s="10"/>
      <c r="EM1080" s="10"/>
      <c r="EN1080" s="10"/>
      <c r="EO1080" s="10"/>
      <c r="EP1080" s="10"/>
      <c r="EQ1080" s="10"/>
      <c r="ER1080" s="10"/>
      <c r="ES1080" s="10"/>
      <c r="ET1080" s="10"/>
      <c r="EU1080" s="10"/>
      <c r="EV1080" s="10"/>
      <c r="EW1080" s="10"/>
      <c r="EX1080" s="10"/>
      <c r="EY1080" s="10"/>
      <c r="EZ1080" s="10"/>
      <c r="FA1080" s="10"/>
      <c r="FB1080" s="10"/>
      <c r="FC1080" s="10"/>
      <c r="FD1080" s="10"/>
      <c r="FE1080" s="10"/>
      <c r="FF1080" s="10"/>
      <c r="FG1080" s="10"/>
      <c r="FH1080" s="10"/>
      <c r="FI1080" s="10"/>
      <c r="FJ1080" s="10"/>
      <c r="FK1080" s="10"/>
      <c r="FL1080" s="10"/>
      <c r="FM1080" s="10"/>
      <c r="FN1080" s="10"/>
      <c r="FO1080" s="10"/>
      <c r="FP1080" s="10"/>
      <c r="FQ1080" s="10"/>
      <c r="FR1080" s="10"/>
      <c r="FS1080" s="10"/>
      <c r="FT1080" s="10"/>
      <c r="FU1080" s="10"/>
      <c r="FV1080" s="10"/>
      <c r="FW1080" s="10"/>
      <c r="FX1080" s="10"/>
      <c r="FY1080" s="10"/>
      <c r="FZ1080" s="10"/>
      <c r="GA1080" s="10"/>
      <c r="GB1080" s="10"/>
      <c r="GC1080" s="10"/>
      <c r="GD1080" s="10"/>
      <c r="GE1080" s="10"/>
      <c r="GF1080" s="10"/>
      <c r="GG1080" s="10"/>
      <c r="GH1080" s="10"/>
      <c r="GI1080" s="10"/>
      <c r="GJ1080" s="10"/>
      <c r="GK1080" s="10"/>
      <c r="GL1080" s="10"/>
      <c r="GM1080" s="10"/>
      <c r="GN1080" s="10"/>
      <c r="GO1080" s="10"/>
      <c r="GP1080" s="10"/>
      <c r="GQ1080" s="10"/>
      <c r="GR1080" s="10"/>
      <c r="GS1080" s="10"/>
      <c r="GT1080" s="10"/>
      <c r="GU1080" s="10"/>
      <c r="GV1080" s="10"/>
      <c r="GW1080" s="10"/>
      <c r="GX1080" s="10"/>
      <c r="GY1080" s="10"/>
      <c r="GZ1080" s="10"/>
      <c r="HA1080" s="10"/>
      <c r="HB1080" s="10"/>
      <c r="HC1080" s="10"/>
      <c r="HD1080" s="10"/>
      <c r="HE1080" s="10"/>
      <c r="HF1080" s="10"/>
    </row>
    <row r="1081" spans="1:215">
      <c r="A1081" s="71" t="s">
        <v>752</v>
      </c>
      <c r="B1081" s="7">
        <v>4500506</v>
      </c>
      <c r="C1081" s="7" t="s">
        <v>295</v>
      </c>
      <c r="D1081" s="8">
        <v>0</v>
      </c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  <c r="T1081" s="10"/>
      <c r="U1081" s="10"/>
      <c r="V1081" s="10"/>
      <c r="W1081" s="10"/>
      <c r="X1081" s="10"/>
      <c r="Y1081" s="10"/>
      <c r="Z1081" s="10"/>
      <c r="AA1081" s="10"/>
      <c r="AB1081" s="10"/>
      <c r="AC1081" s="10"/>
      <c r="AD1081" s="10"/>
      <c r="AE1081" s="10"/>
      <c r="AF1081" s="10"/>
      <c r="AG1081" s="10"/>
      <c r="AH1081" s="10"/>
      <c r="AI1081" s="10"/>
      <c r="AJ1081" s="10"/>
      <c r="AK1081" s="10"/>
      <c r="AL1081" s="10"/>
      <c r="AM1081" s="10"/>
      <c r="AN1081" s="10"/>
      <c r="AO1081" s="10"/>
      <c r="AP1081" s="10"/>
      <c r="AQ1081" s="10"/>
      <c r="AR1081" s="10"/>
      <c r="AS1081" s="10"/>
      <c r="AT1081" s="10"/>
      <c r="AU1081" s="10"/>
      <c r="AV1081" s="10"/>
      <c r="AW1081" s="10"/>
      <c r="AX1081" s="10"/>
      <c r="AY1081" s="10"/>
      <c r="AZ1081" s="10"/>
      <c r="BA1081" s="10"/>
      <c r="BB1081" s="10"/>
      <c r="BC1081" s="10"/>
      <c r="BD1081" s="10"/>
      <c r="BE1081" s="10"/>
      <c r="BF1081" s="10"/>
      <c r="BG1081" s="10"/>
      <c r="BH1081" s="10"/>
      <c r="BI1081" s="10"/>
      <c r="BJ1081" s="10"/>
      <c r="BK1081" s="10"/>
      <c r="BL1081" s="10"/>
      <c r="BM1081" s="10"/>
      <c r="BN1081" s="10"/>
      <c r="BO1081" s="10"/>
      <c r="BP1081" s="10"/>
      <c r="BQ1081" s="10"/>
      <c r="BR1081" s="10"/>
      <c r="BS1081" s="10"/>
      <c r="BT1081" s="10"/>
      <c r="BU1081" s="10"/>
      <c r="BV1081" s="10"/>
      <c r="BW1081" s="10"/>
      <c r="BX1081" s="10"/>
      <c r="BY1081" s="10"/>
      <c r="BZ1081" s="10"/>
      <c r="CA1081" s="10"/>
      <c r="CB1081" s="10"/>
      <c r="CC1081" s="10"/>
      <c r="CD1081" s="10"/>
      <c r="CE1081" s="10"/>
      <c r="CF1081" s="10"/>
      <c r="CG1081" s="10"/>
      <c r="CH1081" s="10"/>
      <c r="CI1081" s="10"/>
      <c r="CJ1081" s="10"/>
      <c r="CK1081" s="10"/>
      <c r="CL1081" s="10"/>
      <c r="CM1081" s="10"/>
      <c r="CN1081" s="10"/>
      <c r="CO1081" s="10"/>
      <c r="CP1081" s="10"/>
      <c r="CQ1081" s="10"/>
      <c r="CR1081" s="10"/>
      <c r="CS1081" s="10"/>
      <c r="CT1081" s="10"/>
      <c r="CU1081" s="10"/>
      <c r="CV1081" s="10"/>
      <c r="CW1081" s="10"/>
      <c r="CX1081" s="10"/>
      <c r="CY1081" s="10"/>
      <c r="CZ1081" s="10"/>
      <c r="DA1081" s="10"/>
      <c r="DB1081" s="10"/>
      <c r="DC1081" s="10"/>
      <c r="DD1081" s="10"/>
      <c r="DE1081" s="10"/>
      <c r="DF1081" s="10"/>
      <c r="DG1081" s="10"/>
      <c r="DH1081" s="10"/>
      <c r="DI1081" s="10"/>
      <c r="DJ1081" s="10"/>
      <c r="DK1081" s="10"/>
      <c r="DL1081" s="10"/>
      <c r="DM1081" s="10"/>
      <c r="DN1081" s="10"/>
      <c r="DO1081" s="10"/>
      <c r="DP1081" s="10"/>
      <c r="DQ1081" s="10"/>
      <c r="DR1081" s="10"/>
      <c r="DS1081" s="10"/>
      <c r="DT1081" s="10"/>
      <c r="DU1081" s="10"/>
      <c r="DV1081" s="10"/>
      <c r="DW1081" s="10"/>
      <c r="DX1081" s="10"/>
      <c r="DY1081" s="10"/>
      <c r="DZ1081" s="10"/>
      <c r="EA1081" s="10"/>
      <c r="EB1081" s="10"/>
      <c r="EC1081" s="10"/>
      <c r="ED1081" s="10"/>
      <c r="EE1081" s="10"/>
      <c r="EF1081" s="10"/>
      <c r="EG1081" s="10"/>
      <c r="EH1081" s="10"/>
      <c r="EI1081" s="10"/>
      <c r="EJ1081" s="10"/>
      <c r="EK1081" s="10"/>
      <c r="EL1081" s="10"/>
      <c r="EM1081" s="10"/>
      <c r="EN1081" s="10"/>
      <c r="EO1081" s="10"/>
      <c r="EP1081" s="10"/>
      <c r="EQ1081" s="10"/>
      <c r="ER1081" s="10"/>
      <c r="ES1081" s="10"/>
      <c r="ET1081" s="10"/>
      <c r="EU1081" s="10"/>
      <c r="EV1081" s="10"/>
      <c r="EW1081" s="10"/>
      <c r="EX1081" s="10"/>
      <c r="EY1081" s="10"/>
      <c r="EZ1081" s="10"/>
      <c r="FA1081" s="10"/>
      <c r="FB1081" s="10"/>
      <c r="FC1081" s="10"/>
      <c r="FD1081" s="10"/>
      <c r="FE1081" s="10"/>
      <c r="FF1081" s="10"/>
      <c r="FG1081" s="10"/>
      <c r="FH1081" s="10"/>
      <c r="FI1081" s="10"/>
      <c r="FJ1081" s="10"/>
      <c r="FK1081" s="10"/>
      <c r="FL1081" s="10"/>
      <c r="FM1081" s="10"/>
      <c r="FN1081" s="10"/>
      <c r="FO1081" s="10"/>
      <c r="FP1081" s="10"/>
      <c r="FQ1081" s="10"/>
      <c r="FR1081" s="10"/>
      <c r="FS1081" s="10"/>
      <c r="FT1081" s="10"/>
      <c r="FU1081" s="10"/>
      <c r="FV1081" s="10"/>
      <c r="FW1081" s="10"/>
      <c r="FX1081" s="10"/>
      <c r="FY1081" s="10"/>
      <c r="FZ1081" s="10"/>
      <c r="GA1081" s="10"/>
      <c r="GB1081" s="10"/>
      <c r="GC1081" s="10"/>
      <c r="GD1081" s="10"/>
      <c r="GE1081" s="10"/>
      <c r="GF1081" s="10"/>
      <c r="GG1081" s="10"/>
      <c r="GH1081" s="10"/>
      <c r="GI1081" s="10"/>
      <c r="GJ1081" s="10"/>
      <c r="GK1081" s="10"/>
      <c r="GL1081" s="10"/>
      <c r="GM1081" s="10"/>
      <c r="GN1081" s="10"/>
      <c r="GO1081" s="10"/>
      <c r="GP1081" s="10"/>
      <c r="GQ1081" s="10"/>
      <c r="GR1081" s="10"/>
      <c r="GS1081" s="10"/>
      <c r="GT1081" s="10"/>
      <c r="GU1081" s="10"/>
      <c r="GV1081" s="10"/>
      <c r="GW1081" s="10"/>
      <c r="GX1081" s="10"/>
      <c r="GY1081" s="10"/>
      <c r="GZ1081" s="10"/>
      <c r="HA1081" s="10"/>
      <c r="HB1081" s="10"/>
      <c r="HC1081" s="10"/>
      <c r="HD1081" s="10"/>
      <c r="HE1081" s="10"/>
      <c r="HF1081" s="10"/>
    </row>
    <row r="1082" spans="1:215">
      <c r="A1082" s="71" t="s">
        <v>752</v>
      </c>
      <c r="B1082" s="7">
        <v>4500507</v>
      </c>
      <c r="C1082" s="7" t="s">
        <v>296</v>
      </c>
      <c r="D1082" s="8">
        <v>289123</v>
      </c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  <c r="T1082" s="10"/>
      <c r="U1082" s="10"/>
      <c r="V1082" s="10"/>
      <c r="W1082" s="10"/>
      <c r="X1082" s="10"/>
      <c r="Y1082" s="10"/>
      <c r="Z1082" s="10"/>
      <c r="AA1082" s="10"/>
      <c r="AB1082" s="10"/>
      <c r="AC1082" s="10"/>
      <c r="AD1082" s="10"/>
      <c r="AE1082" s="10"/>
      <c r="AF1082" s="10"/>
      <c r="AG1082" s="10"/>
      <c r="AH1082" s="10"/>
      <c r="AI1082" s="10"/>
      <c r="AJ1082" s="10"/>
      <c r="AK1082" s="10"/>
      <c r="AL1082" s="10"/>
      <c r="AM1082" s="10"/>
      <c r="AN1082" s="10"/>
      <c r="AO1082" s="10"/>
      <c r="AP1082" s="10"/>
      <c r="AQ1082" s="10"/>
      <c r="AR1082" s="10"/>
      <c r="AS1082" s="10"/>
      <c r="AT1082" s="10"/>
      <c r="AU1082" s="10"/>
      <c r="AV1082" s="10"/>
      <c r="AW1082" s="10"/>
      <c r="AX1082" s="10"/>
      <c r="AY1082" s="10"/>
      <c r="AZ1082" s="10"/>
      <c r="BA1082" s="10"/>
      <c r="BB1082" s="10"/>
      <c r="BC1082" s="10"/>
      <c r="BD1082" s="10"/>
      <c r="BE1082" s="10"/>
      <c r="BF1082" s="10"/>
      <c r="BG1082" s="10"/>
      <c r="BH1082" s="10"/>
      <c r="BI1082" s="10"/>
      <c r="BJ1082" s="10"/>
      <c r="BK1082" s="10"/>
      <c r="BL1082" s="10"/>
      <c r="BM1082" s="10"/>
      <c r="BN1082" s="10"/>
      <c r="BO1082" s="10"/>
      <c r="BP1082" s="10"/>
      <c r="BQ1082" s="10"/>
      <c r="BR1082" s="10"/>
      <c r="BS1082" s="10"/>
      <c r="BT1082" s="10"/>
      <c r="BU1082" s="10"/>
      <c r="BV1082" s="10"/>
      <c r="BW1082" s="10"/>
      <c r="BX1082" s="10"/>
      <c r="BY1082" s="10"/>
      <c r="BZ1082" s="10"/>
      <c r="CA1082" s="10"/>
      <c r="CB1082" s="10"/>
      <c r="CC1082" s="10"/>
      <c r="CD1082" s="10"/>
      <c r="CE1082" s="10"/>
      <c r="CF1082" s="10"/>
      <c r="CG1082" s="10"/>
      <c r="CH1082" s="10"/>
      <c r="CI1082" s="10"/>
      <c r="CJ1082" s="10"/>
      <c r="CK1082" s="10"/>
      <c r="CL1082" s="10"/>
      <c r="CM1082" s="10"/>
      <c r="CN1082" s="10"/>
      <c r="CO1082" s="10"/>
      <c r="CP1082" s="10"/>
      <c r="CQ1082" s="10"/>
      <c r="CR1082" s="10"/>
      <c r="CS1082" s="10"/>
      <c r="CT1082" s="10"/>
      <c r="CU1082" s="10"/>
      <c r="CV1082" s="10"/>
      <c r="CW1082" s="10"/>
      <c r="CX1082" s="10"/>
      <c r="CY1082" s="10"/>
      <c r="CZ1082" s="10"/>
      <c r="DA1082" s="10"/>
      <c r="DB1082" s="10"/>
      <c r="DC1082" s="10"/>
      <c r="DD1082" s="10"/>
      <c r="DE1082" s="10"/>
      <c r="DF1082" s="10"/>
      <c r="DG1082" s="10"/>
      <c r="DH1082" s="10"/>
      <c r="DI1082" s="10"/>
      <c r="DJ1082" s="10"/>
      <c r="DK1082" s="10"/>
      <c r="DL1082" s="10"/>
      <c r="DM1082" s="10"/>
      <c r="DN1082" s="10"/>
      <c r="DO1082" s="10"/>
      <c r="DP1082" s="10"/>
      <c r="DQ1082" s="10"/>
      <c r="DR1082" s="10"/>
      <c r="DS1082" s="10"/>
      <c r="DT1082" s="10"/>
      <c r="DU1082" s="10"/>
      <c r="DV1082" s="10"/>
      <c r="DW1082" s="10"/>
      <c r="DX1082" s="10"/>
      <c r="DY1082" s="10"/>
      <c r="DZ1082" s="10"/>
      <c r="EA1082" s="10"/>
      <c r="EB1082" s="10"/>
      <c r="EC1082" s="10"/>
      <c r="ED1082" s="10"/>
      <c r="EE1082" s="10"/>
      <c r="EF1082" s="10"/>
      <c r="EG1082" s="10"/>
      <c r="EH1082" s="10"/>
      <c r="EI1082" s="10"/>
      <c r="EJ1082" s="10"/>
      <c r="EK1082" s="10"/>
      <c r="EL1082" s="10"/>
      <c r="EM1082" s="10"/>
      <c r="EN1082" s="10"/>
      <c r="EO1082" s="10"/>
      <c r="EP1082" s="10"/>
      <c r="EQ1082" s="10"/>
      <c r="ER1082" s="10"/>
      <c r="ES1082" s="10"/>
      <c r="ET1082" s="10"/>
      <c r="EU1082" s="10"/>
      <c r="EV1082" s="10"/>
      <c r="EW1082" s="10"/>
      <c r="EX1082" s="10"/>
      <c r="EY1082" s="10"/>
      <c r="EZ1082" s="10"/>
      <c r="FA1082" s="10"/>
      <c r="FB1082" s="10"/>
      <c r="FC1082" s="10"/>
      <c r="FD1082" s="10"/>
      <c r="FE1082" s="10"/>
      <c r="FF1082" s="10"/>
      <c r="FG1082" s="10"/>
      <c r="FH1082" s="10"/>
      <c r="FI1082" s="10"/>
      <c r="FJ1082" s="10"/>
      <c r="FK1082" s="10"/>
      <c r="FL1082" s="10"/>
      <c r="FM1082" s="10"/>
      <c r="FN1082" s="10"/>
      <c r="FO1082" s="10"/>
      <c r="FP1082" s="10"/>
      <c r="FQ1082" s="10"/>
      <c r="FR1082" s="10"/>
      <c r="FS1082" s="10"/>
      <c r="FT1082" s="10"/>
      <c r="FU1082" s="10"/>
      <c r="FV1082" s="10"/>
      <c r="FW1082" s="10"/>
      <c r="FX1082" s="10"/>
      <c r="FY1082" s="10"/>
      <c r="FZ1082" s="10"/>
      <c r="GA1082" s="10"/>
      <c r="GB1082" s="10"/>
      <c r="GC1082" s="10"/>
      <c r="GD1082" s="10"/>
      <c r="GE1082" s="10"/>
      <c r="GF1082" s="10"/>
      <c r="GG1082" s="10"/>
      <c r="GH1082" s="10"/>
      <c r="GI1082" s="10"/>
      <c r="GJ1082" s="10"/>
      <c r="GK1082" s="10"/>
      <c r="GL1082" s="10"/>
      <c r="GM1082" s="10"/>
      <c r="GN1082" s="10"/>
      <c r="GO1082" s="10"/>
      <c r="GP1082" s="10"/>
      <c r="GQ1082" s="10"/>
      <c r="GR1082" s="10"/>
      <c r="GS1082" s="10"/>
      <c r="GT1082" s="10"/>
      <c r="GU1082" s="10"/>
      <c r="GV1082" s="10"/>
      <c r="GW1082" s="10"/>
      <c r="GX1082" s="10"/>
      <c r="GY1082" s="10"/>
      <c r="GZ1082" s="10"/>
      <c r="HA1082" s="10"/>
      <c r="HB1082" s="10"/>
      <c r="HC1082" s="10"/>
      <c r="HD1082" s="10"/>
      <c r="HE1082" s="10"/>
      <c r="HF1082" s="10"/>
    </row>
    <row r="1083" spans="1:215">
      <c r="A1083" s="71" t="s">
        <v>752</v>
      </c>
      <c r="B1083" s="7">
        <v>4500508</v>
      </c>
      <c r="C1083" s="7" t="s">
        <v>1072</v>
      </c>
      <c r="D1083" s="8">
        <v>4396661</v>
      </c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  <c r="T1083" s="10"/>
      <c r="U1083" s="10"/>
      <c r="V1083" s="10"/>
      <c r="W1083" s="10"/>
      <c r="X1083" s="10"/>
      <c r="Y1083" s="10"/>
      <c r="Z1083" s="10"/>
      <c r="AA1083" s="10"/>
      <c r="AB1083" s="10"/>
      <c r="AC1083" s="10"/>
      <c r="AD1083" s="10"/>
      <c r="AE1083" s="10"/>
      <c r="AF1083" s="10"/>
      <c r="AG1083" s="10"/>
      <c r="AH1083" s="10"/>
      <c r="AI1083" s="10"/>
      <c r="AJ1083" s="10"/>
      <c r="AK1083" s="10"/>
      <c r="AL1083" s="10"/>
      <c r="AM1083" s="10"/>
      <c r="AN1083" s="10"/>
      <c r="AO1083" s="10"/>
      <c r="AP1083" s="10"/>
      <c r="AQ1083" s="10"/>
      <c r="AR1083" s="10"/>
      <c r="AS1083" s="10"/>
      <c r="AT1083" s="10"/>
      <c r="AU1083" s="10"/>
      <c r="AV1083" s="10"/>
      <c r="AW1083" s="10"/>
      <c r="AX1083" s="10"/>
      <c r="AY1083" s="10"/>
      <c r="AZ1083" s="10"/>
      <c r="BA1083" s="10"/>
      <c r="BB1083" s="10"/>
      <c r="BC1083" s="10"/>
      <c r="BD1083" s="10"/>
      <c r="BE1083" s="10"/>
      <c r="BF1083" s="10"/>
      <c r="BG1083" s="10"/>
      <c r="BH1083" s="10"/>
      <c r="BI1083" s="10"/>
      <c r="BJ1083" s="10"/>
      <c r="BK1083" s="10"/>
      <c r="BL1083" s="10"/>
      <c r="BM1083" s="10"/>
      <c r="BN1083" s="10"/>
      <c r="BO1083" s="10"/>
      <c r="BP1083" s="10"/>
      <c r="BQ1083" s="10"/>
      <c r="BR1083" s="10"/>
      <c r="BS1083" s="10"/>
      <c r="BT1083" s="10"/>
      <c r="BU1083" s="10"/>
      <c r="BV1083" s="10"/>
      <c r="BW1083" s="10"/>
      <c r="BX1083" s="10"/>
      <c r="BY1083" s="10"/>
      <c r="BZ1083" s="10"/>
      <c r="CA1083" s="10"/>
      <c r="CB1083" s="10"/>
      <c r="CC1083" s="10"/>
      <c r="CD1083" s="10"/>
      <c r="CE1083" s="10"/>
      <c r="CF1083" s="10"/>
      <c r="CG1083" s="10"/>
      <c r="CH1083" s="10"/>
      <c r="CI1083" s="10"/>
      <c r="CJ1083" s="10"/>
      <c r="CK1083" s="10"/>
      <c r="CL1083" s="10"/>
      <c r="CM1083" s="10"/>
      <c r="CN1083" s="10"/>
      <c r="CO1083" s="10"/>
      <c r="CP1083" s="10"/>
      <c r="CQ1083" s="10"/>
      <c r="CR1083" s="10"/>
      <c r="CS1083" s="10"/>
      <c r="CT1083" s="10"/>
      <c r="CU1083" s="10"/>
      <c r="CV1083" s="10"/>
      <c r="CW1083" s="10"/>
      <c r="CX1083" s="10"/>
      <c r="CY1083" s="10"/>
      <c r="CZ1083" s="10"/>
      <c r="DA1083" s="10"/>
      <c r="DB1083" s="10"/>
      <c r="DC1083" s="10"/>
      <c r="DD1083" s="10"/>
      <c r="DE1083" s="10"/>
      <c r="DF1083" s="10"/>
      <c r="DG1083" s="10"/>
      <c r="DH1083" s="10"/>
      <c r="DI1083" s="10"/>
      <c r="DJ1083" s="10"/>
      <c r="DK1083" s="10"/>
      <c r="DL1083" s="10"/>
      <c r="DM1083" s="10"/>
      <c r="DN1083" s="10"/>
      <c r="DO1083" s="10"/>
      <c r="DP1083" s="10"/>
      <c r="DQ1083" s="10"/>
      <c r="DR1083" s="10"/>
      <c r="DS1083" s="10"/>
      <c r="DT1083" s="10"/>
      <c r="DU1083" s="10"/>
      <c r="DV1083" s="10"/>
      <c r="DW1083" s="10"/>
      <c r="DX1083" s="10"/>
      <c r="DY1083" s="10"/>
      <c r="DZ1083" s="10"/>
      <c r="EA1083" s="10"/>
      <c r="EB1083" s="10"/>
      <c r="EC1083" s="10"/>
      <c r="ED1083" s="10"/>
      <c r="EE1083" s="10"/>
      <c r="EF1083" s="10"/>
      <c r="EG1083" s="10"/>
      <c r="EH1083" s="10"/>
      <c r="EI1083" s="10"/>
      <c r="EJ1083" s="10"/>
      <c r="EK1083" s="10"/>
      <c r="EL1083" s="10"/>
      <c r="EM1083" s="10"/>
      <c r="EN1083" s="10"/>
      <c r="EO1083" s="10"/>
      <c r="EP1083" s="10"/>
      <c r="EQ1083" s="10"/>
      <c r="ER1083" s="10"/>
      <c r="ES1083" s="10"/>
      <c r="ET1083" s="10"/>
      <c r="EU1083" s="10"/>
      <c r="EV1083" s="10"/>
      <c r="EW1083" s="10"/>
      <c r="EX1083" s="10"/>
      <c r="EY1083" s="10"/>
      <c r="EZ1083" s="10"/>
      <c r="FA1083" s="10"/>
      <c r="FB1083" s="10"/>
      <c r="FC1083" s="10"/>
      <c r="FD1083" s="10"/>
      <c r="FE1083" s="10"/>
      <c r="FF1083" s="10"/>
      <c r="FG1083" s="10"/>
      <c r="FH1083" s="10"/>
      <c r="FI1083" s="10"/>
      <c r="FJ1083" s="10"/>
      <c r="FK1083" s="10"/>
      <c r="FL1083" s="10"/>
      <c r="FM1083" s="10"/>
      <c r="FN1083" s="10"/>
      <c r="FO1083" s="10"/>
      <c r="FP1083" s="10"/>
      <c r="FQ1083" s="10"/>
      <c r="FR1083" s="10"/>
      <c r="FS1083" s="10"/>
      <c r="FT1083" s="10"/>
      <c r="FU1083" s="10"/>
      <c r="FV1083" s="10"/>
      <c r="FW1083" s="10"/>
      <c r="FX1083" s="10"/>
      <c r="FY1083" s="10"/>
      <c r="FZ1083" s="10"/>
      <c r="GA1083" s="10"/>
      <c r="GB1083" s="10"/>
      <c r="GC1083" s="10"/>
      <c r="GD1083" s="10"/>
      <c r="GE1083" s="10"/>
      <c r="GF1083" s="10"/>
      <c r="GG1083" s="10"/>
      <c r="GH1083" s="10"/>
      <c r="GI1083" s="10"/>
      <c r="GJ1083" s="10"/>
      <c r="GK1083" s="10"/>
      <c r="GL1083" s="10"/>
      <c r="GM1083" s="10"/>
      <c r="GN1083" s="10"/>
      <c r="GO1083" s="10"/>
      <c r="GP1083" s="10"/>
      <c r="GQ1083" s="10"/>
      <c r="GR1083" s="10"/>
      <c r="GS1083" s="10"/>
      <c r="GT1083" s="10"/>
      <c r="GU1083" s="10"/>
      <c r="GV1083" s="10"/>
      <c r="GW1083" s="10"/>
      <c r="GX1083" s="10"/>
      <c r="GY1083" s="10"/>
      <c r="GZ1083" s="10"/>
      <c r="HA1083" s="10"/>
      <c r="HB1083" s="10"/>
      <c r="HC1083" s="10"/>
      <c r="HD1083" s="10"/>
      <c r="HE1083" s="10"/>
      <c r="HF1083" s="10"/>
    </row>
    <row r="1084" spans="1:215">
      <c r="A1084" s="71" t="s">
        <v>752</v>
      </c>
      <c r="B1084" s="7">
        <v>4500509</v>
      </c>
      <c r="C1084" s="7" t="s">
        <v>1073</v>
      </c>
      <c r="D1084" s="8">
        <v>0</v>
      </c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  <c r="T1084" s="10"/>
      <c r="U1084" s="10"/>
      <c r="V1084" s="10"/>
      <c r="W1084" s="10"/>
      <c r="X1084" s="10"/>
      <c r="Y1084" s="10"/>
      <c r="Z1084" s="10"/>
      <c r="AA1084" s="10"/>
      <c r="AB1084" s="10"/>
      <c r="AC1084" s="10"/>
      <c r="AD1084" s="10"/>
      <c r="AE1084" s="10"/>
      <c r="AF1084" s="10"/>
      <c r="AG1084" s="10"/>
      <c r="AH1084" s="10"/>
      <c r="AI1084" s="10"/>
      <c r="AJ1084" s="10"/>
      <c r="AK1084" s="10"/>
      <c r="AL1084" s="10"/>
      <c r="AM1084" s="10"/>
      <c r="AN1084" s="10"/>
      <c r="AO1084" s="10"/>
      <c r="AP1084" s="10"/>
      <c r="AQ1084" s="10"/>
      <c r="AR1084" s="10"/>
      <c r="AS1084" s="10"/>
      <c r="AT1084" s="10"/>
      <c r="AU1084" s="10"/>
      <c r="AV1084" s="10"/>
      <c r="AW1084" s="10"/>
      <c r="AX1084" s="10"/>
      <c r="AY1084" s="10"/>
      <c r="AZ1084" s="10"/>
      <c r="BA1084" s="10"/>
      <c r="BB1084" s="10"/>
      <c r="BC1084" s="10"/>
      <c r="BD1084" s="10"/>
      <c r="BE1084" s="10"/>
      <c r="BF1084" s="10"/>
      <c r="BG1084" s="10"/>
      <c r="BH1084" s="10"/>
      <c r="BI1084" s="10"/>
      <c r="BJ1084" s="10"/>
      <c r="BK1084" s="10"/>
      <c r="BL1084" s="10"/>
      <c r="BM1084" s="10"/>
      <c r="BN1084" s="10"/>
      <c r="BO1084" s="10"/>
      <c r="BP1084" s="10"/>
      <c r="BQ1084" s="10"/>
      <c r="BR1084" s="10"/>
      <c r="BS1084" s="10"/>
      <c r="BT1084" s="10"/>
      <c r="BU1084" s="10"/>
      <c r="BV1084" s="10"/>
      <c r="BW1084" s="10"/>
      <c r="BX1084" s="10"/>
      <c r="BY1084" s="10"/>
      <c r="BZ1084" s="10"/>
      <c r="CA1084" s="10"/>
      <c r="CB1084" s="10"/>
      <c r="CC1084" s="10"/>
      <c r="CD1084" s="10"/>
      <c r="CE1084" s="10"/>
      <c r="CF1084" s="10"/>
      <c r="CG1084" s="10"/>
      <c r="CH1084" s="10"/>
      <c r="CI1084" s="10"/>
      <c r="CJ1084" s="10"/>
      <c r="CK1084" s="10"/>
      <c r="CL1084" s="10"/>
      <c r="CM1084" s="10"/>
      <c r="CN1084" s="10"/>
      <c r="CO1084" s="10"/>
      <c r="CP1084" s="10"/>
      <c r="CQ1084" s="10"/>
      <c r="CR1084" s="10"/>
      <c r="CS1084" s="10"/>
      <c r="CT1084" s="10"/>
      <c r="CU1084" s="10"/>
      <c r="CV1084" s="10"/>
      <c r="CW1084" s="10"/>
      <c r="CX1084" s="10"/>
      <c r="CY1084" s="10"/>
      <c r="CZ1084" s="10"/>
      <c r="DA1084" s="10"/>
      <c r="DB1084" s="10"/>
      <c r="DC1084" s="10"/>
      <c r="DD1084" s="10"/>
      <c r="DE1084" s="10"/>
      <c r="DF1084" s="10"/>
      <c r="DG1084" s="10"/>
      <c r="DH1084" s="10"/>
      <c r="DI1084" s="10"/>
      <c r="DJ1084" s="10"/>
      <c r="DK1084" s="10"/>
      <c r="DL1084" s="10"/>
      <c r="DM1084" s="10"/>
      <c r="DN1084" s="10"/>
      <c r="DO1084" s="10"/>
      <c r="DP1084" s="10"/>
      <c r="DQ1084" s="10"/>
      <c r="DR1084" s="10"/>
      <c r="DS1084" s="10"/>
      <c r="DT1084" s="10"/>
      <c r="DU1084" s="10"/>
      <c r="DV1084" s="10"/>
      <c r="DW1084" s="10"/>
      <c r="DX1084" s="10"/>
      <c r="DY1084" s="10"/>
      <c r="DZ1084" s="10"/>
      <c r="EA1084" s="10"/>
      <c r="EB1084" s="10"/>
      <c r="EC1084" s="10"/>
      <c r="ED1084" s="10"/>
      <c r="EE1084" s="10"/>
      <c r="EF1084" s="10"/>
      <c r="EG1084" s="10"/>
      <c r="EH1084" s="10"/>
      <c r="EI1084" s="10"/>
      <c r="EJ1084" s="10"/>
      <c r="EK1084" s="10"/>
      <c r="EL1084" s="10"/>
      <c r="EM1084" s="10"/>
      <c r="EN1084" s="10"/>
      <c r="EO1084" s="10"/>
      <c r="EP1084" s="10"/>
      <c r="EQ1084" s="10"/>
      <c r="ER1084" s="10"/>
      <c r="ES1084" s="10"/>
      <c r="ET1084" s="10"/>
      <c r="EU1084" s="10"/>
      <c r="EV1084" s="10"/>
      <c r="EW1084" s="10"/>
      <c r="EX1084" s="10"/>
      <c r="EY1084" s="10"/>
      <c r="EZ1084" s="10"/>
      <c r="FA1084" s="10"/>
      <c r="FB1084" s="10"/>
      <c r="FC1084" s="10"/>
      <c r="FD1084" s="10"/>
      <c r="FE1084" s="10"/>
      <c r="FF1084" s="10"/>
      <c r="FG1084" s="10"/>
      <c r="FH1084" s="10"/>
      <c r="FI1084" s="10"/>
      <c r="FJ1084" s="10"/>
      <c r="FK1084" s="10"/>
      <c r="FL1084" s="10"/>
      <c r="FM1084" s="10"/>
      <c r="FN1084" s="10"/>
      <c r="FO1084" s="10"/>
      <c r="FP1084" s="10"/>
      <c r="FQ1084" s="10"/>
      <c r="FR1084" s="10"/>
      <c r="FS1084" s="10"/>
      <c r="FT1084" s="10"/>
      <c r="FU1084" s="10"/>
      <c r="FV1084" s="10"/>
      <c r="FW1084" s="10"/>
      <c r="FX1084" s="10"/>
      <c r="FY1084" s="10"/>
      <c r="FZ1084" s="10"/>
      <c r="GA1084" s="10"/>
      <c r="GB1084" s="10"/>
      <c r="GC1084" s="10"/>
      <c r="GD1084" s="10"/>
      <c r="GE1084" s="10"/>
      <c r="GF1084" s="10"/>
      <c r="GG1084" s="10"/>
      <c r="GH1084" s="10"/>
      <c r="GI1084" s="10"/>
      <c r="GJ1084" s="10"/>
      <c r="GK1084" s="10"/>
      <c r="GL1084" s="10"/>
      <c r="GM1084" s="10"/>
      <c r="GN1084" s="10"/>
      <c r="GO1084" s="10"/>
      <c r="GP1084" s="10"/>
      <c r="GQ1084" s="10"/>
      <c r="GR1084" s="10"/>
      <c r="GS1084" s="10"/>
      <c r="GT1084" s="10"/>
      <c r="GU1084" s="10"/>
      <c r="GV1084" s="10"/>
      <c r="GW1084" s="10"/>
      <c r="GX1084" s="10"/>
      <c r="GY1084" s="10"/>
      <c r="GZ1084" s="10"/>
      <c r="HA1084" s="10"/>
      <c r="HB1084" s="10"/>
      <c r="HC1084" s="10"/>
      <c r="HD1084" s="10"/>
      <c r="HE1084" s="10"/>
      <c r="HF1084" s="10"/>
    </row>
    <row r="1085" spans="1:215">
      <c r="A1085" s="71" t="s">
        <v>752</v>
      </c>
      <c r="B1085" s="7">
        <v>4500510</v>
      </c>
      <c r="C1085" s="7" t="s">
        <v>1074</v>
      </c>
      <c r="D1085" s="8">
        <v>0</v>
      </c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10"/>
      <c r="U1085" s="10"/>
      <c r="V1085" s="10"/>
      <c r="W1085" s="10"/>
      <c r="X1085" s="10"/>
      <c r="Y1085" s="10"/>
      <c r="Z1085" s="10"/>
      <c r="AA1085" s="10"/>
      <c r="AB1085" s="10"/>
      <c r="AC1085" s="10"/>
      <c r="AD1085" s="10"/>
      <c r="AE1085" s="10"/>
      <c r="AF1085" s="10"/>
      <c r="AG1085" s="10"/>
      <c r="AH1085" s="10"/>
      <c r="AI1085" s="10"/>
      <c r="AJ1085" s="10"/>
      <c r="AK1085" s="10"/>
      <c r="AL1085" s="10"/>
      <c r="AM1085" s="10"/>
      <c r="AN1085" s="10"/>
      <c r="AO1085" s="10"/>
      <c r="AP1085" s="10"/>
      <c r="AQ1085" s="10"/>
      <c r="AR1085" s="10"/>
      <c r="AS1085" s="10"/>
      <c r="AT1085" s="10"/>
      <c r="AU1085" s="10"/>
      <c r="AV1085" s="10"/>
      <c r="AW1085" s="10"/>
      <c r="AX1085" s="10"/>
      <c r="AY1085" s="10"/>
      <c r="AZ1085" s="10"/>
      <c r="BA1085" s="10"/>
      <c r="BB1085" s="10"/>
      <c r="BC1085" s="10"/>
      <c r="BD1085" s="10"/>
      <c r="BE1085" s="10"/>
      <c r="BF1085" s="10"/>
      <c r="BG1085" s="10"/>
      <c r="BH1085" s="10"/>
      <c r="BI1085" s="10"/>
      <c r="BJ1085" s="10"/>
      <c r="BK1085" s="10"/>
      <c r="BL1085" s="10"/>
      <c r="BM1085" s="10"/>
      <c r="BN1085" s="10"/>
      <c r="BO1085" s="10"/>
      <c r="BP1085" s="10"/>
      <c r="BQ1085" s="10"/>
      <c r="BR1085" s="10"/>
      <c r="BS1085" s="10"/>
      <c r="BT1085" s="10"/>
      <c r="BU1085" s="10"/>
      <c r="BV1085" s="10"/>
      <c r="BW1085" s="10"/>
      <c r="BX1085" s="10"/>
      <c r="BY1085" s="10"/>
      <c r="BZ1085" s="10"/>
      <c r="CA1085" s="10"/>
      <c r="CB1085" s="10"/>
      <c r="CC1085" s="10"/>
      <c r="CD1085" s="10"/>
      <c r="CE1085" s="10"/>
      <c r="CF1085" s="10"/>
      <c r="CG1085" s="10"/>
      <c r="CH1085" s="10"/>
      <c r="CI1085" s="10"/>
      <c r="CJ1085" s="10"/>
      <c r="CK1085" s="10"/>
      <c r="CL1085" s="10"/>
      <c r="CM1085" s="10"/>
      <c r="CN1085" s="10"/>
      <c r="CO1085" s="10"/>
      <c r="CP1085" s="10"/>
      <c r="CQ1085" s="10"/>
      <c r="CR1085" s="10"/>
      <c r="CS1085" s="10"/>
      <c r="CT1085" s="10"/>
      <c r="CU1085" s="10"/>
      <c r="CV1085" s="10"/>
      <c r="CW1085" s="10"/>
      <c r="CX1085" s="10"/>
      <c r="CY1085" s="10"/>
      <c r="CZ1085" s="10"/>
      <c r="DA1085" s="10"/>
      <c r="DB1085" s="10"/>
      <c r="DC1085" s="10"/>
      <c r="DD1085" s="10"/>
      <c r="DE1085" s="10"/>
      <c r="DF1085" s="10"/>
      <c r="DG1085" s="10"/>
      <c r="DH1085" s="10"/>
      <c r="DI1085" s="10"/>
      <c r="DJ1085" s="10"/>
      <c r="DK1085" s="10"/>
      <c r="DL1085" s="10"/>
      <c r="DM1085" s="10"/>
      <c r="DN1085" s="10"/>
      <c r="DO1085" s="10"/>
      <c r="DP1085" s="10"/>
      <c r="DQ1085" s="10"/>
      <c r="DR1085" s="10"/>
      <c r="DS1085" s="10"/>
      <c r="DT1085" s="10"/>
      <c r="DU1085" s="10"/>
      <c r="DV1085" s="10"/>
      <c r="DW1085" s="10"/>
      <c r="DX1085" s="10"/>
      <c r="DY1085" s="10"/>
      <c r="DZ1085" s="10"/>
      <c r="EA1085" s="10"/>
      <c r="EB1085" s="10"/>
      <c r="EC1085" s="10"/>
      <c r="ED1085" s="10"/>
      <c r="EE1085" s="10"/>
      <c r="EF1085" s="10"/>
      <c r="EG1085" s="10"/>
      <c r="EH1085" s="10"/>
      <c r="EI1085" s="10"/>
      <c r="EJ1085" s="10"/>
      <c r="EK1085" s="10"/>
      <c r="EL1085" s="10"/>
      <c r="EM1085" s="10"/>
      <c r="EN1085" s="10"/>
      <c r="EO1085" s="10"/>
      <c r="EP1085" s="10"/>
      <c r="EQ1085" s="10"/>
      <c r="ER1085" s="10"/>
      <c r="ES1085" s="10"/>
      <c r="ET1085" s="10"/>
      <c r="EU1085" s="10"/>
      <c r="EV1085" s="10"/>
      <c r="EW1085" s="10"/>
      <c r="EX1085" s="10"/>
      <c r="EY1085" s="10"/>
      <c r="EZ1085" s="10"/>
      <c r="FA1085" s="10"/>
      <c r="FB1085" s="10"/>
      <c r="FC1085" s="10"/>
      <c r="FD1085" s="10"/>
      <c r="FE1085" s="10"/>
      <c r="FF1085" s="10"/>
      <c r="FG1085" s="10"/>
      <c r="FH1085" s="10"/>
      <c r="FI1085" s="10"/>
      <c r="FJ1085" s="10"/>
      <c r="FK1085" s="10"/>
      <c r="FL1085" s="10"/>
      <c r="FM1085" s="10"/>
      <c r="FN1085" s="10"/>
      <c r="FO1085" s="10"/>
      <c r="FP1085" s="10"/>
      <c r="FQ1085" s="10"/>
      <c r="FR1085" s="10"/>
      <c r="FS1085" s="10"/>
      <c r="FT1085" s="10"/>
      <c r="FU1085" s="10"/>
      <c r="FV1085" s="10"/>
      <c r="FW1085" s="10"/>
      <c r="FX1085" s="10"/>
      <c r="FY1085" s="10"/>
      <c r="FZ1085" s="10"/>
      <c r="GA1085" s="10"/>
      <c r="GB1085" s="10"/>
      <c r="GC1085" s="10"/>
      <c r="GD1085" s="10"/>
      <c r="GE1085" s="10"/>
      <c r="GF1085" s="10"/>
      <c r="GG1085" s="10"/>
      <c r="GH1085" s="10"/>
      <c r="GI1085" s="10"/>
      <c r="GJ1085" s="10"/>
      <c r="GK1085" s="10"/>
      <c r="GL1085" s="10"/>
      <c r="GM1085" s="10"/>
      <c r="GN1085" s="10"/>
      <c r="GO1085" s="10"/>
      <c r="GP1085" s="10"/>
      <c r="GQ1085" s="10"/>
      <c r="GR1085" s="10"/>
      <c r="GS1085" s="10"/>
      <c r="GT1085" s="10"/>
      <c r="GU1085" s="10"/>
      <c r="GV1085" s="10"/>
      <c r="GW1085" s="10"/>
      <c r="GX1085" s="10"/>
      <c r="GY1085" s="10"/>
      <c r="GZ1085" s="10"/>
      <c r="HA1085" s="10"/>
      <c r="HB1085" s="10"/>
      <c r="HC1085" s="10"/>
      <c r="HD1085" s="10"/>
      <c r="HE1085" s="10"/>
      <c r="HF1085" s="10"/>
    </row>
    <row r="1086" spans="1:215">
      <c r="A1086" s="71" t="s">
        <v>752</v>
      </c>
      <c r="B1086" s="5" t="s">
        <v>297</v>
      </c>
      <c r="C1086" s="5" t="s">
        <v>298</v>
      </c>
      <c r="D1086" s="6">
        <f>+D1087</f>
        <v>0</v>
      </c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0"/>
      <c r="U1086" s="10"/>
      <c r="V1086" s="10"/>
      <c r="W1086" s="10"/>
      <c r="X1086" s="10"/>
      <c r="Y1086" s="10"/>
      <c r="Z1086" s="10"/>
      <c r="AA1086" s="10"/>
      <c r="AB1086" s="10"/>
      <c r="AC1086" s="10"/>
      <c r="AD1086" s="10"/>
      <c r="AE1086" s="10"/>
      <c r="AF1086" s="10"/>
      <c r="AG1086" s="10"/>
      <c r="AH1086" s="10"/>
      <c r="AI1086" s="10"/>
      <c r="AJ1086" s="10"/>
      <c r="AK1086" s="10"/>
      <c r="AL1086" s="10"/>
      <c r="AM1086" s="10"/>
      <c r="AN1086" s="10"/>
      <c r="AO1086" s="10"/>
      <c r="AP1086" s="10"/>
      <c r="AQ1086" s="10"/>
      <c r="AR1086" s="10"/>
      <c r="AS1086" s="10"/>
      <c r="AT1086" s="10"/>
      <c r="AU1086" s="10"/>
      <c r="AV1086" s="10"/>
      <c r="AW1086" s="10"/>
      <c r="AX1086" s="10"/>
      <c r="AY1086" s="10"/>
      <c r="AZ1086" s="10"/>
      <c r="BA1086" s="10"/>
      <c r="BB1086" s="10"/>
      <c r="BC1086" s="10"/>
      <c r="BD1086" s="10"/>
      <c r="BE1086" s="10"/>
      <c r="BF1086" s="10"/>
      <c r="BG1086" s="10"/>
      <c r="BH1086" s="10"/>
      <c r="BI1086" s="10"/>
      <c r="BJ1086" s="10"/>
      <c r="BK1086" s="10"/>
      <c r="BL1086" s="10"/>
      <c r="BM1086" s="10"/>
      <c r="BN1086" s="10"/>
      <c r="BO1086" s="10"/>
      <c r="BP1086" s="10"/>
      <c r="BQ1086" s="10"/>
      <c r="BR1086" s="10"/>
      <c r="BS1086" s="10"/>
      <c r="BT1086" s="10"/>
      <c r="BU1086" s="10"/>
      <c r="BV1086" s="10"/>
      <c r="BW1086" s="10"/>
      <c r="BX1086" s="10"/>
      <c r="BY1086" s="10"/>
      <c r="BZ1086" s="10"/>
      <c r="CA1086" s="10"/>
      <c r="CB1086" s="10"/>
      <c r="CC1086" s="10"/>
      <c r="CD1086" s="10"/>
      <c r="CE1086" s="10"/>
      <c r="CF1086" s="10"/>
      <c r="CG1086" s="10"/>
      <c r="CH1086" s="10"/>
      <c r="CI1086" s="10"/>
      <c r="CJ1086" s="10"/>
      <c r="CK1086" s="10"/>
      <c r="CL1086" s="10"/>
      <c r="CM1086" s="10"/>
      <c r="CN1086" s="10"/>
      <c r="CO1086" s="10"/>
      <c r="CP1086" s="10"/>
      <c r="CQ1086" s="10"/>
      <c r="CR1086" s="10"/>
      <c r="CS1086" s="10"/>
      <c r="CT1086" s="10"/>
      <c r="CU1086" s="10"/>
      <c r="CV1086" s="10"/>
      <c r="CW1086" s="10"/>
      <c r="CX1086" s="10"/>
      <c r="CY1086" s="10"/>
      <c r="CZ1086" s="10"/>
      <c r="DA1086" s="10"/>
      <c r="DB1086" s="10"/>
      <c r="DC1086" s="10"/>
      <c r="DD1086" s="10"/>
      <c r="DE1086" s="10"/>
      <c r="DF1086" s="10"/>
      <c r="DG1086" s="10"/>
      <c r="DH1086" s="10"/>
      <c r="DI1086" s="10"/>
      <c r="DJ1086" s="10"/>
      <c r="DK1086" s="10"/>
      <c r="DL1086" s="10"/>
      <c r="DM1086" s="10"/>
      <c r="DN1086" s="10"/>
      <c r="DO1086" s="10"/>
      <c r="DP1086" s="10"/>
      <c r="DQ1086" s="10"/>
      <c r="DR1086" s="10"/>
      <c r="DS1086" s="10"/>
      <c r="DT1086" s="10"/>
      <c r="DU1086" s="10"/>
      <c r="DV1086" s="10"/>
      <c r="DW1086" s="10"/>
      <c r="DX1086" s="10"/>
      <c r="DY1086" s="10"/>
      <c r="DZ1086" s="10"/>
      <c r="EA1086" s="10"/>
      <c r="EB1086" s="10"/>
      <c r="EC1086" s="10"/>
      <c r="ED1086" s="10"/>
      <c r="EE1086" s="10"/>
      <c r="EF1086" s="10"/>
      <c r="EG1086" s="10"/>
      <c r="EH1086" s="10"/>
      <c r="EI1086" s="10"/>
      <c r="EJ1086" s="10"/>
      <c r="EK1086" s="10"/>
      <c r="EL1086" s="10"/>
      <c r="EM1086" s="10"/>
      <c r="EN1086" s="10"/>
      <c r="EO1086" s="10"/>
      <c r="EP1086" s="10"/>
      <c r="EQ1086" s="10"/>
      <c r="ER1086" s="10"/>
      <c r="ES1086" s="10"/>
      <c r="ET1086" s="10"/>
      <c r="EU1086" s="10"/>
      <c r="EV1086" s="10"/>
      <c r="EW1086" s="10"/>
      <c r="EX1086" s="10"/>
      <c r="EY1086" s="10"/>
      <c r="EZ1086" s="10"/>
      <c r="FA1086" s="10"/>
      <c r="FB1086" s="10"/>
      <c r="FC1086" s="10"/>
      <c r="FD1086" s="10"/>
      <c r="FE1086" s="10"/>
      <c r="FF1086" s="10"/>
      <c r="FG1086" s="10"/>
      <c r="FH1086" s="10"/>
      <c r="FI1086" s="10"/>
      <c r="FJ1086" s="10"/>
      <c r="FK1086" s="10"/>
      <c r="FL1086" s="10"/>
      <c r="FM1086" s="10"/>
      <c r="FN1086" s="10"/>
      <c r="FO1086" s="10"/>
      <c r="FP1086" s="10"/>
      <c r="FQ1086" s="10"/>
      <c r="FR1086" s="10"/>
      <c r="FS1086" s="10"/>
      <c r="FT1086" s="10"/>
      <c r="FU1086" s="10"/>
      <c r="FV1086" s="10"/>
      <c r="FW1086" s="10"/>
      <c r="FX1086" s="10"/>
      <c r="FY1086" s="10"/>
      <c r="FZ1086" s="10"/>
      <c r="GA1086" s="10"/>
      <c r="GB1086" s="10"/>
      <c r="GC1086" s="10"/>
      <c r="GD1086" s="10"/>
      <c r="GE1086" s="10"/>
      <c r="GF1086" s="10"/>
      <c r="GG1086" s="10"/>
      <c r="GH1086" s="10"/>
      <c r="GI1086" s="10"/>
      <c r="GJ1086" s="10"/>
      <c r="GK1086" s="10"/>
      <c r="GL1086" s="10"/>
      <c r="GM1086" s="10"/>
      <c r="GN1086" s="10"/>
      <c r="GO1086" s="10"/>
      <c r="GP1086" s="10"/>
      <c r="GQ1086" s="10"/>
      <c r="GR1086" s="10"/>
      <c r="GS1086" s="10"/>
      <c r="GT1086" s="10"/>
      <c r="GU1086" s="10"/>
      <c r="GV1086" s="10"/>
      <c r="GW1086" s="10"/>
      <c r="GX1086" s="10"/>
      <c r="GY1086" s="10"/>
      <c r="GZ1086" s="10"/>
      <c r="HA1086" s="10"/>
      <c r="HB1086" s="10"/>
      <c r="HC1086" s="10"/>
      <c r="HD1086" s="10"/>
      <c r="HE1086" s="10"/>
      <c r="HF1086" s="10"/>
    </row>
    <row r="1087" spans="1:215">
      <c r="A1087" s="71" t="s">
        <v>752</v>
      </c>
      <c r="B1087" s="7">
        <v>4500501</v>
      </c>
      <c r="C1087" s="7" t="s">
        <v>1071</v>
      </c>
      <c r="D1087" s="8">
        <v>0</v>
      </c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10"/>
      <c r="U1087" s="10"/>
      <c r="V1087" s="10"/>
      <c r="W1087" s="10"/>
      <c r="X1087" s="10"/>
      <c r="Y1087" s="10"/>
      <c r="Z1087" s="10"/>
      <c r="AA1087" s="10"/>
      <c r="AB1087" s="10"/>
      <c r="AC1087" s="10"/>
      <c r="AD1087" s="10"/>
      <c r="AE1087" s="10"/>
      <c r="AF1087" s="10"/>
      <c r="AG1087" s="10"/>
      <c r="AH1087" s="10"/>
      <c r="AI1087" s="10"/>
      <c r="AJ1087" s="10"/>
      <c r="AK1087" s="10"/>
      <c r="AL1087" s="10"/>
      <c r="AM1087" s="10"/>
      <c r="AN1087" s="10"/>
      <c r="AO1087" s="10"/>
      <c r="AP1087" s="10"/>
      <c r="AQ1087" s="10"/>
      <c r="AR1087" s="10"/>
      <c r="AS1087" s="10"/>
      <c r="AT1087" s="10"/>
      <c r="AU1087" s="10"/>
      <c r="AV1087" s="10"/>
      <c r="AW1087" s="10"/>
      <c r="AX1087" s="10"/>
      <c r="AY1087" s="10"/>
      <c r="AZ1087" s="10"/>
      <c r="BA1087" s="10"/>
      <c r="BB1087" s="10"/>
      <c r="BC1087" s="10"/>
      <c r="BD1087" s="10"/>
      <c r="BE1087" s="10"/>
      <c r="BF1087" s="10"/>
      <c r="BG1087" s="10"/>
      <c r="BH1087" s="10"/>
      <c r="BI1087" s="10"/>
      <c r="BJ1087" s="10"/>
      <c r="BK1087" s="10"/>
      <c r="BL1087" s="10"/>
      <c r="BM1087" s="10"/>
      <c r="BN1087" s="10"/>
      <c r="BO1087" s="10"/>
      <c r="BP1087" s="10"/>
      <c r="BQ1087" s="10"/>
      <c r="BR1087" s="10"/>
      <c r="BS1087" s="10"/>
      <c r="BT1087" s="10"/>
      <c r="BU1087" s="10"/>
      <c r="BV1087" s="10"/>
      <c r="BW1087" s="10"/>
      <c r="BX1087" s="10"/>
      <c r="BY1087" s="10"/>
      <c r="BZ1087" s="10"/>
      <c r="CA1087" s="10"/>
      <c r="CB1087" s="10"/>
      <c r="CC1087" s="10"/>
      <c r="CD1087" s="10"/>
      <c r="CE1087" s="10"/>
      <c r="CF1087" s="10"/>
      <c r="CG1087" s="10"/>
      <c r="CH1087" s="10"/>
      <c r="CI1087" s="10"/>
      <c r="CJ1087" s="10"/>
      <c r="CK1087" s="10"/>
      <c r="CL1087" s="10"/>
      <c r="CM1087" s="10"/>
      <c r="CN1087" s="10"/>
      <c r="CO1087" s="10"/>
      <c r="CP1087" s="10"/>
      <c r="CQ1087" s="10"/>
      <c r="CR1087" s="10"/>
      <c r="CS1087" s="10"/>
      <c r="CT1087" s="10"/>
      <c r="CU1087" s="10"/>
      <c r="CV1087" s="10"/>
      <c r="CW1087" s="10"/>
      <c r="CX1087" s="10"/>
      <c r="CY1087" s="10"/>
      <c r="CZ1087" s="10"/>
      <c r="DA1087" s="10"/>
      <c r="DB1087" s="10"/>
      <c r="DC1087" s="10"/>
      <c r="DD1087" s="10"/>
      <c r="DE1087" s="10"/>
      <c r="DF1087" s="10"/>
      <c r="DG1087" s="10"/>
      <c r="DH1087" s="10"/>
      <c r="DI1087" s="10"/>
      <c r="DJ1087" s="10"/>
      <c r="DK1087" s="10"/>
      <c r="DL1087" s="10"/>
      <c r="DM1087" s="10"/>
      <c r="DN1087" s="10"/>
      <c r="DO1087" s="10"/>
      <c r="DP1087" s="10"/>
      <c r="DQ1087" s="10"/>
      <c r="DR1087" s="10"/>
      <c r="DS1087" s="10"/>
      <c r="DT1087" s="10"/>
      <c r="DU1087" s="10"/>
      <c r="DV1087" s="10"/>
      <c r="DW1087" s="10"/>
      <c r="DX1087" s="10"/>
      <c r="DY1087" s="10"/>
      <c r="DZ1087" s="10"/>
      <c r="EA1087" s="10"/>
      <c r="EB1087" s="10"/>
      <c r="EC1087" s="10"/>
      <c r="ED1087" s="10"/>
      <c r="EE1087" s="10"/>
      <c r="EF1087" s="10"/>
      <c r="EG1087" s="10"/>
      <c r="EH1087" s="10"/>
      <c r="EI1087" s="10"/>
      <c r="EJ1087" s="10"/>
      <c r="EK1087" s="10"/>
      <c r="EL1087" s="10"/>
      <c r="EM1087" s="10"/>
      <c r="EN1087" s="10"/>
      <c r="EO1087" s="10"/>
      <c r="EP1087" s="10"/>
      <c r="EQ1087" s="10"/>
      <c r="ER1087" s="10"/>
      <c r="ES1087" s="10"/>
      <c r="ET1087" s="10"/>
      <c r="EU1087" s="10"/>
      <c r="EV1087" s="10"/>
      <c r="EW1087" s="10"/>
      <c r="EX1087" s="10"/>
      <c r="EY1087" s="10"/>
      <c r="EZ1087" s="10"/>
      <c r="FA1087" s="10"/>
      <c r="FB1087" s="10"/>
      <c r="FC1087" s="10"/>
      <c r="FD1087" s="10"/>
      <c r="FE1087" s="10"/>
      <c r="FF1087" s="10"/>
      <c r="FG1087" s="10"/>
      <c r="FH1087" s="10"/>
      <c r="FI1087" s="10"/>
      <c r="FJ1087" s="10"/>
      <c r="FK1087" s="10"/>
      <c r="FL1087" s="10"/>
      <c r="FM1087" s="10"/>
      <c r="FN1087" s="10"/>
      <c r="FO1087" s="10"/>
      <c r="FP1087" s="10"/>
      <c r="FQ1087" s="10"/>
      <c r="FR1087" s="10"/>
      <c r="FS1087" s="10"/>
      <c r="FT1087" s="10"/>
      <c r="FU1087" s="10"/>
      <c r="FV1087" s="10"/>
      <c r="FW1087" s="10"/>
      <c r="FX1087" s="10"/>
      <c r="FY1087" s="10"/>
      <c r="FZ1087" s="10"/>
      <c r="GA1087" s="10"/>
      <c r="GB1087" s="10"/>
      <c r="GC1087" s="10"/>
      <c r="GD1087" s="10"/>
      <c r="GE1087" s="10"/>
      <c r="GF1087" s="10"/>
      <c r="GG1087" s="10"/>
      <c r="GH1087" s="10"/>
      <c r="GI1087" s="10"/>
      <c r="GJ1087" s="10"/>
      <c r="GK1087" s="10"/>
      <c r="GL1087" s="10"/>
      <c r="GM1087" s="10"/>
      <c r="GN1087" s="10"/>
      <c r="GO1087" s="10"/>
      <c r="GP1087" s="10"/>
      <c r="GQ1087" s="10"/>
      <c r="GR1087" s="10"/>
      <c r="GS1087" s="10"/>
      <c r="GT1087" s="10"/>
      <c r="GU1087" s="10"/>
      <c r="GV1087" s="10"/>
      <c r="GW1087" s="10"/>
      <c r="GX1087" s="10"/>
      <c r="GY1087" s="10"/>
      <c r="GZ1087" s="10"/>
      <c r="HA1087" s="10"/>
      <c r="HB1087" s="10"/>
      <c r="HC1087" s="10"/>
      <c r="HD1087" s="10"/>
      <c r="HE1087" s="10"/>
      <c r="HF1087" s="10"/>
    </row>
    <row r="1088" spans="1:215">
      <c r="A1088" s="4">
        <v>58</v>
      </c>
      <c r="B1088" s="5" t="s">
        <v>299</v>
      </c>
      <c r="C1088" s="4" t="s">
        <v>300</v>
      </c>
      <c r="D1088" s="6">
        <f>D1089</f>
        <v>0</v>
      </c>
      <c r="E1088" s="12"/>
      <c r="F1088" s="11"/>
      <c r="G1088" s="12"/>
      <c r="H1088" s="12"/>
      <c r="I1088" s="12"/>
      <c r="J1088" s="11"/>
      <c r="K1088" s="12"/>
      <c r="L1088" s="12"/>
      <c r="M1088" s="11"/>
      <c r="N1088" s="12"/>
      <c r="O1088" s="12"/>
      <c r="P1088" s="11"/>
      <c r="Q1088" s="12"/>
      <c r="R1088" s="12"/>
      <c r="S1088" s="11"/>
      <c r="T1088" s="12"/>
      <c r="U1088" s="12"/>
      <c r="V1088" s="11"/>
      <c r="W1088" s="12"/>
      <c r="X1088" s="12"/>
      <c r="Y1088" s="11"/>
      <c r="Z1088" s="12"/>
      <c r="AA1088" s="12"/>
      <c r="AB1088" s="11"/>
      <c r="AC1088" s="12"/>
      <c r="AD1088" s="12"/>
      <c r="AE1088" s="11"/>
      <c r="AF1088" s="12"/>
      <c r="AG1088" s="12"/>
      <c r="AH1088" s="11"/>
      <c r="AI1088" s="12"/>
      <c r="AJ1088" s="12"/>
      <c r="AK1088" s="11"/>
      <c r="AL1088" s="12"/>
      <c r="AM1088" s="12"/>
      <c r="AN1088" s="11"/>
      <c r="AO1088" s="12"/>
      <c r="AP1088" s="12"/>
      <c r="AQ1088" s="11"/>
      <c r="AR1088" s="12"/>
      <c r="AS1088" s="12"/>
      <c r="AT1088" s="11"/>
      <c r="AU1088" s="12"/>
      <c r="AV1088" s="12"/>
      <c r="AW1088" s="11"/>
      <c r="AX1088" s="12"/>
      <c r="AY1088" s="12"/>
      <c r="AZ1088" s="11"/>
      <c r="BA1088" s="12"/>
      <c r="BB1088" s="12"/>
      <c r="BC1088" s="11"/>
      <c r="BD1088" s="12"/>
      <c r="BE1088" s="12"/>
      <c r="BF1088" s="11"/>
      <c r="BG1088" s="12"/>
      <c r="BH1088" s="12"/>
      <c r="BI1088" s="11"/>
      <c r="BJ1088" s="12"/>
      <c r="BK1088" s="12"/>
      <c r="BL1088" s="11"/>
      <c r="BM1088" s="12"/>
      <c r="BN1088" s="12"/>
      <c r="BO1088" s="11"/>
      <c r="BP1088" s="12"/>
      <c r="BQ1088" s="12"/>
      <c r="BR1088" s="11"/>
      <c r="BS1088" s="12"/>
      <c r="BT1088" s="12"/>
      <c r="BU1088" s="11"/>
      <c r="BV1088" s="12"/>
      <c r="BW1088" s="12"/>
      <c r="BX1088" s="11"/>
      <c r="BY1088" s="12"/>
      <c r="BZ1088" s="12"/>
      <c r="CA1088" s="11"/>
      <c r="CB1088" s="12"/>
      <c r="CC1088" s="12"/>
      <c r="CD1088" s="11"/>
      <c r="CE1088" s="12"/>
      <c r="CF1088" s="12"/>
      <c r="CG1088" s="11"/>
      <c r="CH1088" s="12"/>
      <c r="CI1088" s="12"/>
      <c r="CJ1088" s="11"/>
      <c r="CK1088" s="12"/>
      <c r="CL1088" s="12"/>
      <c r="CM1088" s="11"/>
      <c r="CN1088" s="12"/>
      <c r="CO1088" s="12"/>
      <c r="CP1088" s="11"/>
      <c r="CQ1088" s="12"/>
      <c r="CR1088" s="12"/>
      <c r="CS1088" s="11"/>
      <c r="CT1088" s="12"/>
      <c r="CU1088" s="12"/>
      <c r="CV1088" s="11"/>
      <c r="CW1088" s="12"/>
      <c r="CX1088" s="12"/>
      <c r="CY1088" s="11"/>
      <c r="CZ1088" s="12"/>
      <c r="DA1088" s="12"/>
      <c r="DB1088" s="11"/>
      <c r="DC1088" s="12"/>
      <c r="DD1088" s="12"/>
      <c r="DE1088" s="11"/>
      <c r="DF1088" s="12"/>
      <c r="DG1088" s="12"/>
      <c r="DH1088" s="11"/>
      <c r="DI1088" s="12"/>
      <c r="DJ1088" s="12"/>
      <c r="DK1088" s="11"/>
      <c r="DL1088" s="12"/>
      <c r="DM1088" s="12"/>
      <c r="DN1088" s="11"/>
      <c r="DO1088" s="12"/>
      <c r="DP1088" s="12"/>
      <c r="DQ1088" s="11"/>
      <c r="DR1088" s="12"/>
      <c r="DS1088" s="12"/>
      <c r="DT1088" s="11"/>
      <c r="DU1088" s="12"/>
      <c r="DV1088" s="12"/>
      <c r="DW1088" s="11"/>
      <c r="DX1088" s="12"/>
      <c r="DY1088" s="12"/>
      <c r="DZ1088" s="11"/>
      <c r="EA1088" s="12"/>
      <c r="EB1088" s="12"/>
      <c r="EC1088" s="11"/>
      <c r="ED1088" s="12"/>
      <c r="EE1088" s="12"/>
      <c r="EF1088" s="11"/>
      <c r="EG1088" s="12"/>
      <c r="EH1088" s="12"/>
      <c r="EI1088" s="11"/>
      <c r="EJ1088" s="12"/>
      <c r="EK1088" s="12"/>
      <c r="EL1088" s="11"/>
      <c r="EM1088" s="12"/>
      <c r="EN1088" s="12"/>
      <c r="EO1088" s="11"/>
      <c r="EP1088" s="12"/>
      <c r="EQ1088" s="12"/>
      <c r="ER1088" s="11"/>
      <c r="ES1088" s="12"/>
      <c r="ET1088" s="12"/>
      <c r="EU1088" s="11"/>
      <c r="EV1088" s="12"/>
      <c r="EW1088" s="12"/>
      <c r="EX1088" s="11"/>
      <c r="EY1088" s="12"/>
      <c r="EZ1088" s="12"/>
      <c r="FA1088" s="11"/>
      <c r="FB1088" s="12"/>
      <c r="FC1088" s="12"/>
      <c r="FD1088" s="11"/>
      <c r="FE1088" s="12"/>
      <c r="FF1088" s="12"/>
      <c r="FG1088" s="11"/>
      <c r="FH1088" s="12"/>
      <c r="FI1088" s="12"/>
      <c r="FJ1088" s="11"/>
      <c r="FK1088" s="12"/>
      <c r="FL1088" s="12"/>
      <c r="FM1088" s="11"/>
      <c r="FN1088" s="12"/>
      <c r="FO1088" s="12"/>
      <c r="FP1088" s="11"/>
      <c r="FQ1088" s="12"/>
      <c r="FR1088" s="12"/>
      <c r="FS1088" s="11"/>
      <c r="FT1088" s="12"/>
      <c r="FU1088" s="12"/>
      <c r="FV1088" s="11"/>
      <c r="FW1088" s="12"/>
      <c r="FX1088" s="12"/>
      <c r="FY1088" s="11"/>
      <c r="FZ1088" s="12"/>
      <c r="GA1088" s="12"/>
      <c r="GB1088" s="11"/>
      <c r="GC1088" s="12"/>
      <c r="GD1088" s="12"/>
      <c r="GE1088" s="11"/>
      <c r="GF1088" s="12"/>
      <c r="GG1088" s="12"/>
      <c r="GH1088" s="11"/>
      <c r="GI1088" s="12"/>
      <c r="GJ1088" s="12"/>
      <c r="GK1088" s="11"/>
      <c r="GL1088" s="12"/>
      <c r="GM1088" s="12"/>
      <c r="GN1088" s="11"/>
      <c r="GO1088" s="12"/>
      <c r="GP1088" s="12"/>
      <c r="GQ1088" s="11"/>
      <c r="GR1088" s="12"/>
      <c r="GS1088" s="12"/>
      <c r="GT1088" s="11"/>
      <c r="GU1088" s="12"/>
      <c r="GV1088" s="12"/>
      <c r="GW1088" s="11"/>
      <c r="GX1088" s="12"/>
      <c r="GY1088" s="12"/>
      <c r="GZ1088" s="11"/>
      <c r="HA1088" s="12"/>
      <c r="HB1088" s="12"/>
      <c r="HC1088" s="11"/>
      <c r="HD1088" s="12"/>
      <c r="HE1088" s="12"/>
      <c r="HF1088" s="11"/>
    </row>
    <row r="1089" spans="1:214">
      <c r="A1089" s="71" t="s">
        <v>752</v>
      </c>
      <c r="B1089" s="7">
        <v>4650101</v>
      </c>
      <c r="C1089" s="7" t="s">
        <v>301</v>
      </c>
      <c r="D1089" s="8">
        <v>0</v>
      </c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10"/>
      <c r="U1089" s="10"/>
      <c r="V1089" s="10"/>
      <c r="W1089" s="10"/>
      <c r="X1089" s="10"/>
      <c r="Y1089" s="10"/>
      <c r="Z1089" s="10"/>
      <c r="AA1089" s="10"/>
      <c r="AB1089" s="10"/>
      <c r="AC1089" s="10"/>
      <c r="AD1089" s="10"/>
      <c r="AE1089" s="10"/>
      <c r="AF1089" s="10"/>
      <c r="AG1089" s="10"/>
      <c r="AH1089" s="10"/>
      <c r="AI1089" s="10"/>
      <c r="AJ1089" s="10"/>
      <c r="AK1089" s="10"/>
      <c r="AL1089" s="10"/>
      <c r="AM1089" s="10"/>
      <c r="AN1089" s="10"/>
      <c r="AO1089" s="10"/>
      <c r="AP1089" s="10"/>
      <c r="AQ1089" s="10"/>
      <c r="AR1089" s="10"/>
      <c r="AS1089" s="10"/>
      <c r="AT1089" s="10"/>
      <c r="AU1089" s="10"/>
      <c r="AV1089" s="10"/>
      <c r="AW1089" s="10"/>
      <c r="AX1089" s="10"/>
      <c r="AY1089" s="10"/>
      <c r="AZ1089" s="10"/>
      <c r="BA1089" s="10"/>
      <c r="BB1089" s="10"/>
      <c r="BC1089" s="10"/>
      <c r="BD1089" s="10"/>
      <c r="BE1089" s="10"/>
      <c r="BF1089" s="10"/>
      <c r="BG1089" s="10"/>
      <c r="BH1089" s="10"/>
      <c r="BI1089" s="10"/>
      <c r="BJ1089" s="10"/>
      <c r="BK1089" s="10"/>
      <c r="BL1089" s="10"/>
      <c r="BM1089" s="10"/>
      <c r="BN1089" s="10"/>
      <c r="BO1089" s="10"/>
      <c r="BP1089" s="10"/>
      <c r="BQ1089" s="10"/>
      <c r="BR1089" s="10"/>
      <c r="BS1089" s="10"/>
      <c r="BT1089" s="10"/>
      <c r="BU1089" s="10"/>
      <c r="BV1089" s="10"/>
      <c r="BW1089" s="10"/>
      <c r="BX1089" s="10"/>
      <c r="BY1089" s="10"/>
      <c r="BZ1089" s="10"/>
      <c r="CA1089" s="10"/>
      <c r="CB1089" s="10"/>
      <c r="CC1089" s="10"/>
      <c r="CD1089" s="10"/>
      <c r="CE1089" s="10"/>
      <c r="CF1089" s="10"/>
      <c r="CG1089" s="10"/>
      <c r="CH1089" s="10"/>
      <c r="CI1089" s="10"/>
      <c r="CJ1089" s="10"/>
      <c r="CK1089" s="10"/>
      <c r="CL1089" s="10"/>
      <c r="CM1089" s="10"/>
      <c r="CN1089" s="10"/>
      <c r="CO1089" s="10"/>
      <c r="CP1089" s="10"/>
      <c r="CQ1089" s="10"/>
      <c r="CR1089" s="10"/>
      <c r="CS1089" s="10"/>
      <c r="CT1089" s="10"/>
      <c r="CU1089" s="10"/>
      <c r="CV1089" s="10"/>
      <c r="CW1089" s="10"/>
      <c r="CX1089" s="10"/>
      <c r="CY1089" s="10"/>
      <c r="CZ1089" s="10"/>
      <c r="DA1089" s="10"/>
      <c r="DB1089" s="10"/>
      <c r="DC1089" s="10"/>
      <c r="DD1089" s="10"/>
      <c r="DE1089" s="10"/>
      <c r="DF1089" s="10"/>
      <c r="DG1089" s="10"/>
      <c r="DH1089" s="10"/>
      <c r="DI1089" s="10"/>
      <c r="DJ1089" s="10"/>
      <c r="DK1089" s="10"/>
      <c r="DL1089" s="10"/>
      <c r="DM1089" s="10"/>
      <c r="DN1089" s="10"/>
      <c r="DO1089" s="10"/>
      <c r="DP1089" s="10"/>
      <c r="DQ1089" s="10"/>
      <c r="DR1089" s="10"/>
      <c r="DS1089" s="10"/>
      <c r="DT1089" s="10"/>
      <c r="DU1089" s="10"/>
      <c r="DV1089" s="10"/>
      <c r="DW1089" s="10"/>
      <c r="DX1089" s="10"/>
      <c r="DY1089" s="10"/>
      <c r="DZ1089" s="10"/>
      <c r="EA1089" s="10"/>
      <c r="EB1089" s="10"/>
      <c r="EC1089" s="10"/>
      <c r="ED1089" s="10"/>
      <c r="EE1089" s="10"/>
      <c r="EF1089" s="10"/>
      <c r="EG1089" s="10"/>
      <c r="EH1089" s="10"/>
      <c r="EI1089" s="10"/>
      <c r="EJ1089" s="10"/>
      <c r="EK1089" s="10"/>
      <c r="EL1089" s="10"/>
      <c r="EM1089" s="10"/>
      <c r="EN1089" s="10"/>
      <c r="EO1089" s="10"/>
      <c r="EP1089" s="10"/>
      <c r="EQ1089" s="10"/>
      <c r="ER1089" s="10"/>
      <c r="ES1089" s="10"/>
      <c r="ET1089" s="10"/>
      <c r="EU1089" s="10"/>
      <c r="EV1089" s="10"/>
      <c r="EW1089" s="10"/>
      <c r="EX1089" s="10"/>
      <c r="EY1089" s="10"/>
      <c r="EZ1089" s="10"/>
      <c r="FA1089" s="10"/>
      <c r="FB1089" s="10"/>
      <c r="FC1089" s="10"/>
      <c r="FD1089" s="10"/>
      <c r="FE1089" s="10"/>
      <c r="FF1089" s="10"/>
      <c r="FG1089" s="10"/>
      <c r="FH1089" s="10"/>
      <c r="FI1089" s="10"/>
      <c r="FJ1089" s="10"/>
      <c r="FK1089" s="10"/>
      <c r="FL1089" s="10"/>
      <c r="FM1089" s="10"/>
      <c r="FN1089" s="10"/>
      <c r="FO1089" s="10"/>
      <c r="FP1089" s="10"/>
      <c r="FQ1089" s="10"/>
      <c r="FR1089" s="10"/>
      <c r="FS1089" s="10"/>
      <c r="FT1089" s="10"/>
      <c r="FU1089" s="10"/>
      <c r="FV1089" s="10"/>
      <c r="FW1089" s="10"/>
      <c r="FX1089" s="10"/>
      <c r="FY1089" s="10"/>
      <c r="FZ1089" s="10"/>
      <c r="GA1089" s="10"/>
      <c r="GB1089" s="10"/>
      <c r="GC1089" s="10"/>
      <c r="GD1089" s="10"/>
      <c r="GE1089" s="10"/>
      <c r="GF1089" s="10"/>
      <c r="GG1089" s="10"/>
      <c r="GH1089" s="10"/>
      <c r="GI1089" s="10"/>
      <c r="GJ1089" s="10"/>
      <c r="GK1089" s="10"/>
      <c r="GL1089" s="10"/>
      <c r="GM1089" s="10"/>
      <c r="GN1089" s="10"/>
      <c r="GO1089" s="10"/>
      <c r="GP1089" s="10"/>
      <c r="GQ1089" s="10"/>
      <c r="GR1089" s="10"/>
      <c r="GS1089" s="10"/>
      <c r="GT1089" s="10"/>
      <c r="GU1089" s="10"/>
      <c r="GV1089" s="10"/>
      <c r="GW1089" s="10"/>
      <c r="GX1089" s="10"/>
      <c r="GY1089" s="10"/>
      <c r="GZ1089" s="10"/>
      <c r="HA1089" s="10"/>
      <c r="HB1089" s="10"/>
      <c r="HC1089" s="10"/>
      <c r="HD1089" s="10"/>
      <c r="HE1089" s="10"/>
      <c r="HF1089" s="10"/>
    </row>
    <row r="1090" spans="1:214" ht="51">
      <c r="A1090" s="4" t="s">
        <v>758</v>
      </c>
      <c r="B1090" s="5" t="s">
        <v>302</v>
      </c>
      <c r="C1090" s="4" t="s">
        <v>303</v>
      </c>
      <c r="D1090" s="6">
        <f>SUM(D1000,D1001,D1056,D1076,D1088)</f>
        <v>839358456</v>
      </c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  <c r="T1090" s="10"/>
      <c r="U1090" s="10"/>
      <c r="V1090" s="10"/>
      <c r="W1090" s="10"/>
      <c r="X1090" s="10"/>
      <c r="Y1090" s="10"/>
      <c r="Z1090" s="10"/>
      <c r="AA1090" s="10"/>
      <c r="AB1090" s="10"/>
      <c r="AC1090" s="10"/>
      <c r="AD1090" s="10"/>
      <c r="AE1090" s="10"/>
      <c r="AF1090" s="10"/>
      <c r="AG1090" s="10"/>
      <c r="AH1090" s="10"/>
      <c r="AI1090" s="10"/>
      <c r="AJ1090" s="10"/>
      <c r="AK1090" s="10"/>
      <c r="AL1090" s="10"/>
      <c r="AM1090" s="10"/>
      <c r="AN1090" s="10"/>
      <c r="AO1090" s="10"/>
      <c r="AP1090" s="10"/>
      <c r="AQ1090" s="10"/>
      <c r="AR1090" s="10"/>
      <c r="AS1090" s="10"/>
      <c r="AT1090" s="10"/>
      <c r="AU1090" s="10"/>
      <c r="AV1090" s="10"/>
      <c r="AW1090" s="10"/>
      <c r="AX1090" s="10"/>
      <c r="AY1090" s="10"/>
      <c r="AZ1090" s="10"/>
      <c r="BA1090" s="10"/>
      <c r="BB1090" s="10"/>
      <c r="BC1090" s="10"/>
      <c r="BD1090" s="10"/>
      <c r="BE1090" s="10"/>
      <c r="BF1090" s="10"/>
      <c r="BG1090" s="10"/>
      <c r="BH1090" s="10"/>
      <c r="BI1090" s="10"/>
      <c r="BJ1090" s="10"/>
      <c r="BK1090" s="10"/>
      <c r="BL1090" s="10"/>
      <c r="BM1090" s="10"/>
      <c r="BN1090" s="10"/>
      <c r="BO1090" s="10"/>
      <c r="BP1090" s="10"/>
      <c r="BQ1090" s="10"/>
      <c r="BR1090" s="10"/>
      <c r="BS1090" s="10"/>
      <c r="BT1090" s="10"/>
      <c r="BU1090" s="10"/>
      <c r="BV1090" s="10"/>
      <c r="BW1090" s="10"/>
      <c r="BX1090" s="10"/>
      <c r="BY1090" s="10"/>
      <c r="BZ1090" s="10"/>
      <c r="CA1090" s="10"/>
      <c r="CB1090" s="10"/>
      <c r="CC1090" s="10"/>
      <c r="CD1090" s="10"/>
      <c r="CE1090" s="10"/>
      <c r="CF1090" s="10"/>
      <c r="CG1090" s="10"/>
      <c r="CH1090" s="10"/>
      <c r="CI1090" s="10"/>
      <c r="CJ1090" s="10"/>
      <c r="CK1090" s="10"/>
      <c r="CL1090" s="10"/>
      <c r="CM1090" s="10"/>
      <c r="CN1090" s="10"/>
      <c r="CO1090" s="10"/>
      <c r="CP1090" s="10"/>
      <c r="CQ1090" s="10"/>
      <c r="CR1090" s="10"/>
      <c r="CS1090" s="10"/>
      <c r="CT1090" s="10"/>
      <c r="CU1090" s="10"/>
      <c r="CV1090" s="10"/>
      <c r="CW1090" s="10"/>
      <c r="CX1090" s="10"/>
      <c r="CY1090" s="10"/>
      <c r="CZ1090" s="10"/>
      <c r="DA1090" s="10"/>
      <c r="DB1090" s="10"/>
      <c r="DC1090" s="10"/>
      <c r="DD1090" s="10"/>
      <c r="DE1090" s="10"/>
      <c r="DF1090" s="10"/>
      <c r="DG1090" s="10"/>
      <c r="DH1090" s="10"/>
      <c r="DI1090" s="10"/>
      <c r="DJ1090" s="10"/>
      <c r="DK1090" s="10"/>
      <c r="DL1090" s="10"/>
      <c r="DM1090" s="10"/>
      <c r="DN1090" s="10"/>
      <c r="DO1090" s="10"/>
      <c r="DP1090" s="10"/>
      <c r="DQ1090" s="10"/>
      <c r="DR1090" s="10"/>
      <c r="DS1090" s="10"/>
      <c r="DT1090" s="10"/>
      <c r="DU1090" s="10"/>
      <c r="DV1090" s="10"/>
      <c r="DW1090" s="10"/>
      <c r="DX1090" s="10"/>
      <c r="DY1090" s="10"/>
      <c r="DZ1090" s="10"/>
      <c r="EA1090" s="10"/>
      <c r="EB1090" s="10"/>
      <c r="EC1090" s="10"/>
      <c r="ED1090" s="10"/>
      <c r="EE1090" s="10"/>
      <c r="EF1090" s="10"/>
      <c r="EG1090" s="10"/>
      <c r="EH1090" s="10"/>
      <c r="EI1090" s="10"/>
      <c r="EJ1090" s="10"/>
      <c r="EK1090" s="10"/>
      <c r="EL1090" s="10"/>
      <c r="EM1090" s="10"/>
      <c r="EN1090" s="10"/>
      <c r="EO1090" s="10"/>
      <c r="EP1090" s="10"/>
      <c r="EQ1090" s="10"/>
      <c r="ER1090" s="10"/>
      <c r="ES1090" s="10"/>
      <c r="ET1090" s="10"/>
      <c r="EU1090" s="10"/>
      <c r="EV1090" s="10"/>
      <c r="EW1090" s="10"/>
      <c r="EX1090" s="10"/>
      <c r="EY1090" s="10"/>
      <c r="EZ1090" s="10"/>
      <c r="FA1090" s="10"/>
      <c r="FB1090" s="10"/>
      <c r="FC1090" s="10"/>
      <c r="FD1090" s="10"/>
      <c r="FE1090" s="10"/>
      <c r="FF1090" s="10"/>
      <c r="FG1090" s="10"/>
      <c r="FH1090" s="10"/>
      <c r="FI1090" s="10"/>
      <c r="FJ1090" s="10"/>
      <c r="FK1090" s="10"/>
      <c r="FL1090" s="10"/>
      <c r="FM1090" s="10"/>
      <c r="FN1090" s="10"/>
      <c r="FO1090" s="10"/>
      <c r="FP1090" s="10"/>
      <c r="FQ1090" s="10"/>
      <c r="FR1090" s="10"/>
      <c r="FS1090" s="10"/>
      <c r="FT1090" s="10"/>
      <c r="FU1090" s="10"/>
      <c r="FV1090" s="10"/>
      <c r="FW1090" s="10"/>
      <c r="FX1090" s="10"/>
      <c r="FY1090" s="10"/>
      <c r="FZ1090" s="10"/>
      <c r="GA1090" s="10"/>
      <c r="GB1090" s="10"/>
      <c r="GC1090" s="10"/>
      <c r="GD1090" s="10"/>
      <c r="GE1090" s="10"/>
      <c r="GF1090" s="10"/>
      <c r="GG1090" s="10"/>
      <c r="GH1090" s="10"/>
      <c r="GI1090" s="10"/>
      <c r="GJ1090" s="10"/>
      <c r="GK1090" s="10"/>
      <c r="GL1090" s="10"/>
      <c r="GM1090" s="10"/>
      <c r="GN1090" s="10"/>
      <c r="GO1090" s="10"/>
      <c r="GP1090" s="10"/>
      <c r="GQ1090" s="10"/>
      <c r="GR1090" s="10"/>
      <c r="GS1090" s="10"/>
      <c r="GT1090" s="10"/>
      <c r="GU1090" s="10"/>
      <c r="GV1090" s="10"/>
      <c r="GW1090" s="10"/>
      <c r="GX1090" s="10"/>
      <c r="GY1090" s="10"/>
      <c r="GZ1090" s="10"/>
      <c r="HA1090" s="10"/>
      <c r="HB1090" s="10"/>
      <c r="HC1090" s="10"/>
      <c r="HD1090" s="10"/>
      <c r="HE1090" s="10"/>
      <c r="HF1090" s="10"/>
    </row>
    <row r="1091" spans="1:214" ht="63.75">
      <c r="A1091" s="4">
        <v>59</v>
      </c>
      <c r="B1091" s="5" t="s">
        <v>304</v>
      </c>
      <c r="C1091" s="4" t="s">
        <v>305</v>
      </c>
      <c r="D1091" s="6">
        <f>D1092+D1094+D1099+D1106+D1113+D1114</f>
        <v>145819834</v>
      </c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10"/>
      <c r="U1091" s="10"/>
      <c r="V1091" s="10"/>
      <c r="W1091" s="10"/>
      <c r="X1091" s="10"/>
      <c r="Y1091" s="10"/>
      <c r="Z1091" s="10"/>
      <c r="AA1091" s="10"/>
      <c r="AB1091" s="10"/>
      <c r="AC1091" s="10"/>
      <c r="AD1091" s="10"/>
      <c r="AE1091" s="10"/>
      <c r="AF1091" s="10"/>
      <c r="AG1091" s="10"/>
      <c r="AH1091" s="10"/>
      <c r="AI1091" s="10"/>
      <c r="AJ1091" s="10"/>
      <c r="AK1091" s="10"/>
      <c r="AL1091" s="10"/>
      <c r="AM1091" s="10"/>
      <c r="AN1091" s="10"/>
      <c r="AO1091" s="10"/>
      <c r="AP1091" s="10"/>
      <c r="AQ1091" s="10"/>
      <c r="AR1091" s="10"/>
      <c r="AS1091" s="10"/>
      <c r="AT1091" s="10"/>
      <c r="AU1091" s="10"/>
      <c r="AV1091" s="10"/>
      <c r="AW1091" s="10"/>
      <c r="AX1091" s="10"/>
      <c r="AY1091" s="10"/>
      <c r="AZ1091" s="10"/>
      <c r="BA1091" s="10"/>
      <c r="BB1091" s="10"/>
      <c r="BC1091" s="10"/>
      <c r="BD1091" s="10"/>
      <c r="BE1091" s="10"/>
      <c r="BF1091" s="10"/>
      <c r="BG1091" s="10"/>
      <c r="BH1091" s="10"/>
      <c r="BI1091" s="10"/>
      <c r="BJ1091" s="10"/>
      <c r="BK1091" s="10"/>
      <c r="BL1091" s="10"/>
      <c r="BM1091" s="10"/>
      <c r="BN1091" s="10"/>
      <c r="BO1091" s="10"/>
      <c r="BP1091" s="10"/>
      <c r="BQ1091" s="10"/>
      <c r="BR1091" s="10"/>
      <c r="BS1091" s="10"/>
      <c r="BT1091" s="10"/>
      <c r="BU1091" s="10"/>
      <c r="BV1091" s="10"/>
      <c r="BW1091" s="10"/>
      <c r="BX1091" s="10"/>
      <c r="BY1091" s="10"/>
      <c r="BZ1091" s="10"/>
      <c r="CA1091" s="10"/>
      <c r="CB1091" s="10"/>
      <c r="CC1091" s="10"/>
      <c r="CD1091" s="10"/>
      <c r="CE1091" s="10"/>
      <c r="CF1091" s="10"/>
      <c r="CG1091" s="10"/>
      <c r="CH1091" s="10"/>
      <c r="CI1091" s="10"/>
      <c r="CJ1091" s="10"/>
      <c r="CK1091" s="10"/>
      <c r="CL1091" s="10"/>
      <c r="CM1091" s="10"/>
      <c r="CN1091" s="10"/>
      <c r="CO1091" s="10"/>
      <c r="CP1091" s="10"/>
      <c r="CQ1091" s="10"/>
      <c r="CR1091" s="10"/>
      <c r="CS1091" s="10"/>
      <c r="CT1091" s="10"/>
      <c r="CU1091" s="10"/>
      <c r="CV1091" s="10"/>
      <c r="CW1091" s="10"/>
      <c r="CX1091" s="10"/>
      <c r="CY1091" s="10"/>
      <c r="CZ1091" s="10"/>
      <c r="DA1091" s="10"/>
      <c r="DB1091" s="10"/>
      <c r="DC1091" s="10"/>
      <c r="DD1091" s="10"/>
      <c r="DE1091" s="10"/>
      <c r="DF1091" s="10"/>
      <c r="DG1091" s="10"/>
      <c r="DH1091" s="10"/>
      <c r="DI1091" s="10"/>
      <c r="DJ1091" s="10"/>
      <c r="DK1091" s="10"/>
      <c r="DL1091" s="10"/>
      <c r="DM1091" s="10"/>
      <c r="DN1091" s="10"/>
      <c r="DO1091" s="10"/>
      <c r="DP1091" s="10"/>
      <c r="DQ1091" s="10"/>
      <c r="DR1091" s="10"/>
      <c r="DS1091" s="10"/>
      <c r="DT1091" s="10"/>
      <c r="DU1091" s="10"/>
      <c r="DV1091" s="10"/>
      <c r="DW1091" s="10"/>
      <c r="DX1091" s="10"/>
      <c r="DY1091" s="10"/>
      <c r="DZ1091" s="10"/>
      <c r="EA1091" s="10"/>
      <c r="EB1091" s="10"/>
      <c r="EC1091" s="10"/>
      <c r="ED1091" s="10"/>
      <c r="EE1091" s="10"/>
      <c r="EF1091" s="10"/>
      <c r="EG1091" s="10"/>
      <c r="EH1091" s="10"/>
      <c r="EI1091" s="10"/>
      <c r="EJ1091" s="10"/>
      <c r="EK1091" s="10"/>
      <c r="EL1091" s="10"/>
      <c r="EM1091" s="10"/>
      <c r="EN1091" s="10"/>
      <c r="EO1091" s="10"/>
      <c r="EP1091" s="10"/>
      <c r="EQ1091" s="10"/>
      <c r="ER1091" s="10"/>
      <c r="ES1091" s="10"/>
      <c r="ET1091" s="10"/>
      <c r="EU1091" s="10"/>
      <c r="EV1091" s="10"/>
      <c r="EW1091" s="10"/>
      <c r="EX1091" s="10"/>
      <c r="EY1091" s="10"/>
      <c r="EZ1091" s="10"/>
      <c r="FA1091" s="10"/>
      <c r="FB1091" s="10"/>
      <c r="FC1091" s="10"/>
      <c r="FD1091" s="10"/>
      <c r="FE1091" s="10"/>
      <c r="FF1091" s="10"/>
      <c r="FG1091" s="10"/>
      <c r="FH1091" s="10"/>
      <c r="FI1091" s="10"/>
      <c r="FJ1091" s="10"/>
      <c r="FK1091" s="10"/>
      <c r="FL1091" s="10"/>
      <c r="FM1091" s="10"/>
      <c r="FN1091" s="10"/>
      <c r="FO1091" s="10"/>
      <c r="FP1091" s="10"/>
      <c r="FQ1091" s="10"/>
      <c r="FR1091" s="10"/>
      <c r="FS1091" s="10"/>
      <c r="FT1091" s="10"/>
      <c r="FU1091" s="10"/>
      <c r="FV1091" s="10"/>
      <c r="FW1091" s="10"/>
      <c r="FX1091" s="10"/>
      <c r="FY1091" s="10"/>
      <c r="FZ1091" s="10"/>
      <c r="GA1091" s="10"/>
      <c r="GB1091" s="10"/>
      <c r="GC1091" s="10"/>
      <c r="GD1091" s="10"/>
      <c r="GE1091" s="10"/>
      <c r="GF1091" s="10"/>
      <c r="GG1091" s="10"/>
      <c r="GH1091" s="10"/>
      <c r="GI1091" s="10"/>
      <c r="GJ1091" s="10"/>
      <c r="GK1091" s="10"/>
      <c r="GL1091" s="10"/>
      <c r="GM1091" s="10"/>
      <c r="GN1091" s="10"/>
      <c r="GO1091" s="10"/>
      <c r="GP1091" s="10"/>
      <c r="GQ1091" s="10"/>
      <c r="GR1091" s="10"/>
      <c r="GS1091" s="10"/>
      <c r="GT1091" s="10"/>
      <c r="GU1091" s="10"/>
      <c r="GV1091" s="10"/>
      <c r="GW1091" s="10"/>
      <c r="GX1091" s="10"/>
      <c r="GY1091" s="10"/>
      <c r="GZ1091" s="10"/>
      <c r="HA1091" s="10"/>
      <c r="HB1091" s="10"/>
      <c r="HC1091" s="10"/>
      <c r="HD1091" s="10"/>
      <c r="HE1091" s="10"/>
      <c r="HF1091" s="10"/>
    </row>
    <row r="1092" spans="1:214">
      <c r="A1092" s="71" t="s">
        <v>752</v>
      </c>
      <c r="B1092" s="5" t="s">
        <v>306</v>
      </c>
      <c r="C1092" s="5" t="s">
        <v>307</v>
      </c>
      <c r="D1092" s="6">
        <f>D1093</f>
        <v>86812</v>
      </c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10"/>
      <c r="U1092" s="10"/>
      <c r="V1092" s="10"/>
      <c r="W1092" s="10"/>
      <c r="X1092" s="10"/>
      <c r="Y1092" s="10"/>
      <c r="Z1092" s="10"/>
      <c r="AA1092" s="10"/>
      <c r="AB1092" s="10"/>
      <c r="AC1092" s="10"/>
      <c r="AD1092" s="10"/>
      <c r="AE1092" s="10"/>
      <c r="AF1092" s="10"/>
      <c r="AG1092" s="10"/>
      <c r="AH1092" s="10"/>
      <c r="AI1092" s="10"/>
      <c r="AJ1092" s="10"/>
      <c r="AK1092" s="10"/>
      <c r="AL1092" s="10"/>
      <c r="AM1092" s="10"/>
      <c r="AN1092" s="10"/>
      <c r="AO1092" s="10"/>
      <c r="AP1092" s="10"/>
      <c r="AQ1092" s="10"/>
      <c r="AR1092" s="10"/>
      <c r="AS1092" s="10"/>
      <c r="AT1092" s="10"/>
      <c r="AU1092" s="10"/>
      <c r="AV1092" s="10"/>
      <c r="AW1092" s="10"/>
      <c r="AX1092" s="10"/>
      <c r="AY1092" s="10"/>
      <c r="AZ1092" s="10"/>
      <c r="BA1092" s="10"/>
      <c r="BB1092" s="10"/>
      <c r="BC1092" s="10"/>
      <c r="BD1092" s="10"/>
      <c r="BE1092" s="10"/>
      <c r="BF1092" s="10"/>
      <c r="BG1092" s="10"/>
      <c r="BH1092" s="10"/>
      <c r="BI1092" s="10"/>
      <c r="BJ1092" s="10"/>
      <c r="BK1092" s="10"/>
      <c r="BL1092" s="10"/>
      <c r="BM1092" s="10"/>
      <c r="BN1092" s="10"/>
      <c r="BO1092" s="10"/>
      <c r="BP1092" s="10"/>
      <c r="BQ1092" s="10"/>
      <c r="BR1092" s="10"/>
      <c r="BS1092" s="10"/>
      <c r="BT1092" s="10"/>
      <c r="BU1092" s="10"/>
      <c r="BV1092" s="10"/>
      <c r="BW1092" s="10"/>
      <c r="BX1092" s="10"/>
      <c r="BY1092" s="10"/>
      <c r="BZ1092" s="10"/>
      <c r="CA1092" s="10"/>
      <c r="CB1092" s="10"/>
      <c r="CC1092" s="10"/>
      <c r="CD1092" s="10"/>
      <c r="CE1092" s="10"/>
      <c r="CF1092" s="10"/>
      <c r="CG1092" s="10"/>
      <c r="CH1092" s="10"/>
      <c r="CI1092" s="10"/>
      <c r="CJ1092" s="10"/>
      <c r="CK1092" s="10"/>
      <c r="CL1092" s="10"/>
      <c r="CM1092" s="10"/>
      <c r="CN1092" s="10"/>
      <c r="CO1092" s="10"/>
      <c r="CP1092" s="10"/>
      <c r="CQ1092" s="10"/>
      <c r="CR1092" s="10"/>
      <c r="CS1092" s="10"/>
      <c r="CT1092" s="10"/>
      <c r="CU1092" s="10"/>
      <c r="CV1092" s="10"/>
      <c r="CW1092" s="10"/>
      <c r="CX1092" s="10"/>
      <c r="CY1092" s="10"/>
      <c r="CZ1092" s="10"/>
      <c r="DA1092" s="10"/>
      <c r="DB1092" s="10"/>
      <c r="DC1092" s="10"/>
      <c r="DD1092" s="10"/>
      <c r="DE1092" s="10"/>
      <c r="DF1092" s="10"/>
      <c r="DG1092" s="10"/>
      <c r="DH1092" s="10"/>
      <c r="DI1092" s="10"/>
      <c r="DJ1092" s="10"/>
      <c r="DK1092" s="10"/>
      <c r="DL1092" s="10"/>
      <c r="DM1092" s="10"/>
      <c r="DN1092" s="10"/>
      <c r="DO1092" s="10"/>
      <c r="DP1092" s="10"/>
      <c r="DQ1092" s="10"/>
      <c r="DR1092" s="10"/>
      <c r="DS1092" s="10"/>
      <c r="DT1092" s="10"/>
      <c r="DU1092" s="10"/>
      <c r="DV1092" s="10"/>
      <c r="DW1092" s="10"/>
      <c r="DX1092" s="10"/>
      <c r="DY1092" s="10"/>
      <c r="DZ1092" s="10"/>
      <c r="EA1092" s="10"/>
      <c r="EB1092" s="10"/>
      <c r="EC1092" s="10"/>
      <c r="ED1092" s="10"/>
      <c r="EE1092" s="10"/>
      <c r="EF1092" s="10"/>
      <c r="EG1092" s="10"/>
      <c r="EH1092" s="10"/>
      <c r="EI1092" s="10"/>
      <c r="EJ1092" s="10"/>
      <c r="EK1092" s="10"/>
      <c r="EL1092" s="10"/>
      <c r="EM1092" s="10"/>
      <c r="EN1092" s="10"/>
      <c r="EO1092" s="10"/>
      <c r="EP1092" s="10"/>
      <c r="EQ1092" s="10"/>
      <c r="ER1092" s="10"/>
      <c r="ES1092" s="10"/>
      <c r="ET1092" s="10"/>
      <c r="EU1092" s="10"/>
      <c r="EV1092" s="10"/>
      <c r="EW1092" s="10"/>
      <c r="EX1092" s="10"/>
      <c r="EY1092" s="10"/>
      <c r="EZ1092" s="10"/>
      <c r="FA1092" s="10"/>
      <c r="FB1092" s="10"/>
      <c r="FC1092" s="10"/>
      <c r="FD1092" s="10"/>
      <c r="FE1092" s="10"/>
      <c r="FF1092" s="10"/>
      <c r="FG1092" s="10"/>
      <c r="FH1092" s="10"/>
      <c r="FI1092" s="10"/>
      <c r="FJ1092" s="10"/>
      <c r="FK1092" s="10"/>
      <c r="FL1092" s="10"/>
      <c r="FM1092" s="10"/>
      <c r="FN1092" s="10"/>
      <c r="FO1092" s="10"/>
      <c r="FP1092" s="10"/>
      <c r="FQ1092" s="10"/>
      <c r="FR1092" s="10"/>
      <c r="FS1092" s="10"/>
      <c r="FT1092" s="10"/>
      <c r="FU1092" s="10"/>
      <c r="FV1092" s="10"/>
      <c r="FW1092" s="10"/>
      <c r="FX1092" s="10"/>
      <c r="FY1092" s="10"/>
      <c r="FZ1092" s="10"/>
      <c r="GA1092" s="10"/>
      <c r="GB1092" s="10"/>
      <c r="GC1092" s="10"/>
      <c r="GD1092" s="10"/>
      <c r="GE1092" s="10"/>
      <c r="GF1092" s="10"/>
      <c r="GG1092" s="10"/>
      <c r="GH1092" s="10"/>
      <c r="GI1092" s="10"/>
      <c r="GJ1092" s="10"/>
      <c r="GK1092" s="10"/>
      <c r="GL1092" s="10"/>
      <c r="GM1092" s="10"/>
      <c r="GN1092" s="10"/>
      <c r="GO1092" s="10"/>
      <c r="GP1092" s="10"/>
      <c r="GQ1092" s="10"/>
      <c r="GR1092" s="10"/>
      <c r="GS1092" s="10"/>
      <c r="GT1092" s="10"/>
      <c r="GU1092" s="10"/>
      <c r="GV1092" s="10"/>
      <c r="GW1092" s="10"/>
      <c r="GX1092" s="10"/>
      <c r="GY1092" s="10"/>
      <c r="GZ1092" s="10"/>
      <c r="HA1092" s="10"/>
      <c r="HB1092" s="10"/>
      <c r="HC1092" s="10"/>
      <c r="HD1092" s="10"/>
      <c r="HE1092" s="10"/>
      <c r="HF1092" s="10"/>
    </row>
    <row r="1093" spans="1:214">
      <c r="A1093" s="71" t="s">
        <v>752</v>
      </c>
      <c r="B1093" s="7">
        <v>3100346</v>
      </c>
      <c r="C1093" s="7" t="s">
        <v>308</v>
      </c>
      <c r="D1093" s="8">
        <v>86812</v>
      </c>
    </row>
    <row r="1094" spans="1:214">
      <c r="A1094" s="71" t="s">
        <v>752</v>
      </c>
      <c r="B1094" s="5" t="s">
        <v>309</v>
      </c>
      <c r="C1094" s="5" t="s">
        <v>310</v>
      </c>
      <c r="D1094" s="6">
        <f>SUM(D1095:D1098)</f>
        <v>16666177</v>
      </c>
    </row>
    <row r="1095" spans="1:214">
      <c r="A1095" s="71" t="s">
        <v>752</v>
      </c>
      <c r="B1095" s="7">
        <v>3100345</v>
      </c>
      <c r="C1095" s="7" t="s">
        <v>311</v>
      </c>
      <c r="D1095" s="8">
        <v>413106</v>
      </c>
    </row>
    <row r="1096" spans="1:214">
      <c r="A1096" s="71" t="s">
        <v>752</v>
      </c>
      <c r="B1096" s="7">
        <v>3100347</v>
      </c>
      <c r="C1096" s="7" t="s">
        <v>312</v>
      </c>
      <c r="D1096" s="8">
        <v>1316843</v>
      </c>
    </row>
    <row r="1097" spans="1:214">
      <c r="A1097" s="71" t="s">
        <v>752</v>
      </c>
      <c r="B1097" s="7">
        <v>3100348</v>
      </c>
      <c r="C1097" s="7" t="s">
        <v>313</v>
      </c>
      <c r="D1097" s="8">
        <v>14753180</v>
      </c>
    </row>
    <row r="1098" spans="1:214" ht="25.5">
      <c r="A1098" s="71" t="s">
        <v>752</v>
      </c>
      <c r="B1098" s="7">
        <v>3100365</v>
      </c>
      <c r="C1098" s="7" t="s">
        <v>314</v>
      </c>
      <c r="D1098" s="8">
        <v>183048</v>
      </c>
    </row>
    <row r="1099" spans="1:214">
      <c r="A1099" s="71" t="s">
        <v>752</v>
      </c>
      <c r="B1099" s="5" t="s">
        <v>315</v>
      </c>
      <c r="C1099" s="5" t="s">
        <v>316</v>
      </c>
      <c r="D1099" s="6">
        <f>SUM(D1100:D1104)-D1105</f>
        <v>28284932</v>
      </c>
    </row>
    <row r="1100" spans="1:214">
      <c r="A1100" s="71" t="s">
        <v>752</v>
      </c>
      <c r="B1100" s="7">
        <v>3100305</v>
      </c>
      <c r="C1100" s="7" t="s">
        <v>1107</v>
      </c>
      <c r="D1100" s="8">
        <v>1201133</v>
      </c>
    </row>
    <row r="1101" spans="1:214">
      <c r="A1101" s="71" t="s">
        <v>752</v>
      </c>
      <c r="B1101" s="7">
        <v>3100306</v>
      </c>
      <c r="C1101" s="7" t="s">
        <v>1108</v>
      </c>
      <c r="D1101" s="8">
        <v>26260279</v>
      </c>
    </row>
    <row r="1102" spans="1:214">
      <c r="A1102" s="71" t="s">
        <v>752</v>
      </c>
      <c r="B1102" s="7">
        <v>3100363</v>
      </c>
      <c r="C1102" s="7" t="s">
        <v>1109</v>
      </c>
      <c r="D1102" s="8">
        <v>464008</v>
      </c>
    </row>
    <row r="1103" spans="1:214">
      <c r="A1103" s="71" t="s">
        <v>752</v>
      </c>
      <c r="B1103" s="7">
        <v>3100364</v>
      </c>
      <c r="C1103" s="7" t="s">
        <v>1110</v>
      </c>
      <c r="D1103" s="8">
        <v>359512</v>
      </c>
    </row>
    <row r="1104" spans="1:214">
      <c r="A1104" s="3"/>
      <c r="B1104" s="4" t="s">
        <v>694</v>
      </c>
      <c r="C1104" s="3"/>
      <c r="D1104" s="3"/>
    </row>
    <row r="1105" spans="1:215" ht="25.5">
      <c r="A1105" s="71" t="s">
        <v>753</v>
      </c>
      <c r="B1105" s="14">
        <v>4500252</v>
      </c>
      <c r="C1105" s="7" t="s">
        <v>1111</v>
      </c>
      <c r="D1105" s="8">
        <v>0</v>
      </c>
    </row>
    <row r="1106" spans="1:215">
      <c r="A1106" s="71" t="s">
        <v>752</v>
      </c>
      <c r="B1106" s="5" t="s">
        <v>1112</v>
      </c>
      <c r="C1106" s="5" t="s">
        <v>1113</v>
      </c>
      <c r="D1106" s="6">
        <f>SUM(D1107:D1110)-D1111</f>
        <v>100714998</v>
      </c>
    </row>
    <row r="1107" spans="1:215">
      <c r="A1107" s="71" t="s">
        <v>752</v>
      </c>
      <c r="B1107" s="7">
        <v>3100315</v>
      </c>
      <c r="C1107" s="7" t="s">
        <v>1114</v>
      </c>
      <c r="D1107" s="8">
        <v>4279475</v>
      </c>
    </row>
    <row r="1108" spans="1:215">
      <c r="A1108" s="71" t="s">
        <v>752</v>
      </c>
      <c r="B1108" s="7">
        <v>3100316</v>
      </c>
      <c r="C1108" s="7" t="s">
        <v>1115</v>
      </c>
      <c r="D1108" s="8">
        <v>91338205</v>
      </c>
    </row>
    <row r="1109" spans="1:215" s="10" customFormat="1">
      <c r="A1109" s="71" t="s">
        <v>752</v>
      </c>
      <c r="B1109" s="7">
        <v>3100361</v>
      </c>
      <c r="C1109" s="7" t="s">
        <v>1116</v>
      </c>
      <c r="D1109" s="8">
        <v>3891108</v>
      </c>
      <c r="HG1109" s="15"/>
    </row>
    <row r="1110" spans="1:215">
      <c r="A1110" s="71" t="s">
        <v>752</v>
      </c>
      <c r="B1110" s="7">
        <v>3100362</v>
      </c>
      <c r="C1110" s="7" t="s">
        <v>1117</v>
      </c>
      <c r="D1110" s="8">
        <v>1206210</v>
      </c>
    </row>
    <row r="1111" spans="1:215" ht="25.5">
      <c r="A1111" s="71" t="s">
        <v>753</v>
      </c>
      <c r="B1111" s="14">
        <v>4500251</v>
      </c>
      <c r="C1111" s="7" t="s">
        <v>1118</v>
      </c>
      <c r="D1111" s="8">
        <v>0</v>
      </c>
    </row>
    <row r="1112" spans="1:215">
      <c r="A1112" s="3"/>
      <c r="B1112" s="4" t="s">
        <v>694</v>
      </c>
      <c r="C1112" s="3"/>
      <c r="D1112" s="3"/>
    </row>
    <row r="1113" spans="1:215">
      <c r="A1113" s="71" t="s">
        <v>752</v>
      </c>
      <c r="B1113" s="7">
        <v>3100350</v>
      </c>
      <c r="C1113" s="7" t="s">
        <v>1119</v>
      </c>
      <c r="D1113" s="8">
        <v>17505</v>
      </c>
    </row>
    <row r="1114" spans="1:215" ht="25.5">
      <c r="A1114" s="71" t="s">
        <v>752</v>
      </c>
      <c r="B1114" s="7">
        <v>3100377</v>
      </c>
      <c r="C1114" s="7" t="s">
        <v>1125</v>
      </c>
      <c r="D1114" s="8">
        <v>49410</v>
      </c>
    </row>
    <row r="1115" spans="1:215">
      <c r="A1115" s="4">
        <v>60</v>
      </c>
      <c r="B1115" s="5" t="s">
        <v>1126</v>
      </c>
      <c r="C1115" s="4" t="s">
        <v>1127</v>
      </c>
      <c r="D1115" s="6">
        <f>SUM(D1116:D1125)</f>
        <v>810297</v>
      </c>
    </row>
    <row r="1116" spans="1:215">
      <c r="A1116" s="71" t="s">
        <v>752</v>
      </c>
      <c r="B1116" s="7">
        <v>3101201</v>
      </c>
      <c r="C1116" s="7" t="s">
        <v>1128</v>
      </c>
      <c r="D1116" s="8">
        <v>0</v>
      </c>
    </row>
    <row r="1117" spans="1:215">
      <c r="A1117" s="71" t="s">
        <v>752</v>
      </c>
      <c r="B1117" s="7">
        <v>3101202</v>
      </c>
      <c r="C1117" s="7" t="s">
        <v>1129</v>
      </c>
      <c r="D1117" s="8">
        <v>0</v>
      </c>
    </row>
    <row r="1118" spans="1:215">
      <c r="A1118" s="71" t="s">
        <v>752</v>
      </c>
      <c r="B1118" s="7">
        <v>3101203</v>
      </c>
      <c r="C1118" s="7" t="s">
        <v>759</v>
      </c>
      <c r="D1118" s="8">
        <v>48990</v>
      </c>
    </row>
    <row r="1119" spans="1:215">
      <c r="A1119" s="71" t="s">
        <v>752</v>
      </c>
      <c r="B1119" s="7">
        <v>3101204</v>
      </c>
      <c r="C1119" s="7" t="s">
        <v>760</v>
      </c>
      <c r="D1119" s="8">
        <v>577353</v>
      </c>
    </row>
    <row r="1120" spans="1:215">
      <c r="A1120" s="71" t="s">
        <v>752</v>
      </c>
      <c r="B1120" s="7">
        <v>3101205</v>
      </c>
      <c r="C1120" s="7" t="s">
        <v>761</v>
      </c>
      <c r="D1120" s="8">
        <v>0</v>
      </c>
    </row>
    <row r="1121" spans="1:214" ht="25.5">
      <c r="A1121" s="71" t="s">
        <v>752</v>
      </c>
      <c r="B1121" s="7">
        <v>3101211</v>
      </c>
      <c r="C1121" s="7" t="s">
        <v>762</v>
      </c>
      <c r="D1121" s="8">
        <v>0</v>
      </c>
    </row>
    <row r="1122" spans="1:214" ht="25.5">
      <c r="A1122" s="71" t="s">
        <v>752</v>
      </c>
      <c r="B1122" s="7">
        <v>3101212</v>
      </c>
      <c r="C1122" s="7" t="s">
        <v>763</v>
      </c>
      <c r="D1122" s="8">
        <v>0</v>
      </c>
    </row>
    <row r="1123" spans="1:214" ht="25.5">
      <c r="A1123" s="71" t="s">
        <v>752</v>
      </c>
      <c r="B1123" s="7">
        <v>3101213</v>
      </c>
      <c r="C1123" s="7" t="s">
        <v>621</v>
      </c>
      <c r="D1123" s="8">
        <v>183954</v>
      </c>
    </row>
    <row r="1124" spans="1:214" ht="25.5">
      <c r="A1124" s="71" t="s">
        <v>752</v>
      </c>
      <c r="B1124" s="7">
        <v>3101214</v>
      </c>
      <c r="C1124" s="7" t="s">
        <v>622</v>
      </c>
      <c r="D1124" s="8">
        <v>0</v>
      </c>
    </row>
    <row r="1125" spans="1:214" ht="25.5">
      <c r="A1125" s="71" t="s">
        <v>752</v>
      </c>
      <c r="B1125" s="7">
        <v>3101215</v>
      </c>
      <c r="C1125" s="7" t="s">
        <v>623</v>
      </c>
      <c r="D1125" s="8">
        <v>0</v>
      </c>
    </row>
    <row r="1126" spans="1:214">
      <c r="A1126" s="4">
        <v>61</v>
      </c>
      <c r="B1126" s="5" t="s">
        <v>624</v>
      </c>
      <c r="C1126" s="4" t="s">
        <v>625</v>
      </c>
      <c r="D1126" s="6">
        <f>D1127+D1129</f>
        <v>7026358</v>
      </c>
    </row>
    <row r="1127" spans="1:214" ht="25.5">
      <c r="A1127" s="4" t="s">
        <v>751</v>
      </c>
      <c r="B1127" s="5" t="s">
        <v>626</v>
      </c>
      <c r="C1127" s="5" t="s">
        <v>627</v>
      </c>
      <c r="D1127" s="6">
        <f>D1128</f>
        <v>254561</v>
      </c>
    </row>
    <row r="1128" spans="1:214">
      <c r="A1128" s="71" t="s">
        <v>752</v>
      </c>
      <c r="B1128" s="7">
        <v>3101321</v>
      </c>
      <c r="C1128" s="7" t="s">
        <v>628</v>
      </c>
      <c r="D1128" s="8">
        <v>254561</v>
      </c>
    </row>
    <row r="1129" spans="1:214">
      <c r="A1129" s="71" t="s">
        <v>752</v>
      </c>
      <c r="B1129" s="5" t="s">
        <v>629</v>
      </c>
      <c r="C1129" s="5" t="s">
        <v>630</v>
      </c>
      <c r="D1129" s="6">
        <f>SUM(D1130:D1131)</f>
        <v>6771797</v>
      </c>
    </row>
    <row r="1130" spans="1:214">
      <c r="A1130" s="71" t="s">
        <v>752</v>
      </c>
      <c r="B1130" s="7">
        <v>3101301</v>
      </c>
      <c r="C1130" s="7" t="s">
        <v>631</v>
      </c>
      <c r="D1130" s="8">
        <v>5488639</v>
      </c>
    </row>
    <row r="1131" spans="1:214" ht="25.5">
      <c r="A1131" s="71" t="s">
        <v>752</v>
      </c>
      <c r="B1131" s="7">
        <v>3101311</v>
      </c>
      <c r="C1131" s="7" t="s">
        <v>317</v>
      </c>
      <c r="D1131" s="8">
        <v>1283158</v>
      </c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  <c r="T1131" s="10"/>
      <c r="U1131" s="10"/>
      <c r="V1131" s="10"/>
      <c r="W1131" s="10"/>
      <c r="X1131" s="10"/>
      <c r="Y1131" s="10"/>
      <c r="Z1131" s="10"/>
      <c r="AA1131" s="10"/>
      <c r="AB1131" s="10"/>
      <c r="AC1131" s="10"/>
      <c r="AD1131" s="10"/>
      <c r="AE1131" s="10"/>
      <c r="AF1131" s="10"/>
      <c r="AG1131" s="10"/>
      <c r="AH1131" s="10"/>
      <c r="AI1131" s="10"/>
      <c r="AJ1131" s="10"/>
      <c r="AK1131" s="10"/>
      <c r="AL1131" s="10"/>
      <c r="AM1131" s="10"/>
      <c r="AN1131" s="10"/>
      <c r="AO1131" s="10"/>
      <c r="AP1131" s="10"/>
      <c r="AQ1131" s="10"/>
      <c r="AR1131" s="10"/>
      <c r="AS1131" s="10"/>
      <c r="AT1131" s="10"/>
      <c r="AU1131" s="10"/>
      <c r="AV1131" s="10"/>
      <c r="AW1131" s="10"/>
      <c r="AX1131" s="10"/>
      <c r="AY1131" s="10"/>
      <c r="AZ1131" s="10"/>
      <c r="BA1131" s="10"/>
      <c r="BB1131" s="10"/>
      <c r="BC1131" s="10"/>
      <c r="BD1131" s="10"/>
      <c r="BE1131" s="10"/>
      <c r="BF1131" s="10"/>
      <c r="BG1131" s="10"/>
      <c r="BH1131" s="10"/>
      <c r="BI1131" s="10"/>
      <c r="BJ1131" s="10"/>
      <c r="BK1131" s="10"/>
      <c r="BL1131" s="10"/>
      <c r="BM1131" s="10"/>
      <c r="BN1131" s="10"/>
      <c r="BO1131" s="10"/>
      <c r="BP1131" s="10"/>
      <c r="BQ1131" s="10"/>
      <c r="BR1131" s="10"/>
      <c r="BS1131" s="10"/>
      <c r="BT1131" s="10"/>
      <c r="BU1131" s="10"/>
      <c r="BV1131" s="10"/>
      <c r="BW1131" s="10"/>
      <c r="BX1131" s="10"/>
      <c r="BY1131" s="10"/>
      <c r="BZ1131" s="10"/>
      <c r="CA1131" s="10"/>
      <c r="CB1131" s="10"/>
      <c r="CC1131" s="10"/>
      <c r="CD1131" s="10"/>
      <c r="CE1131" s="10"/>
      <c r="CF1131" s="10"/>
      <c r="CG1131" s="10"/>
      <c r="CH1131" s="10"/>
      <c r="CI1131" s="10"/>
      <c r="CJ1131" s="10"/>
      <c r="CK1131" s="10"/>
      <c r="CL1131" s="10"/>
      <c r="CM1131" s="10"/>
      <c r="CN1131" s="10"/>
      <c r="CO1131" s="10"/>
      <c r="CP1131" s="10"/>
      <c r="CQ1131" s="10"/>
      <c r="CR1131" s="10"/>
      <c r="CS1131" s="10"/>
      <c r="CT1131" s="10"/>
      <c r="CU1131" s="10"/>
      <c r="CV1131" s="10"/>
      <c r="CW1131" s="10"/>
      <c r="CX1131" s="10"/>
      <c r="CY1131" s="10"/>
      <c r="CZ1131" s="10"/>
      <c r="DA1131" s="10"/>
      <c r="DB1131" s="10"/>
      <c r="DC1131" s="10"/>
      <c r="DD1131" s="10"/>
      <c r="DE1131" s="10"/>
      <c r="DF1131" s="10"/>
      <c r="DG1131" s="10"/>
      <c r="DH1131" s="10"/>
      <c r="DI1131" s="10"/>
      <c r="DJ1131" s="10"/>
      <c r="DK1131" s="10"/>
      <c r="DL1131" s="10"/>
      <c r="DM1131" s="10"/>
      <c r="DN1131" s="10"/>
      <c r="DO1131" s="10"/>
      <c r="DP1131" s="10"/>
      <c r="DQ1131" s="10"/>
      <c r="DR1131" s="10"/>
      <c r="DS1131" s="10"/>
      <c r="DT1131" s="10"/>
      <c r="DU1131" s="10"/>
      <c r="DV1131" s="10"/>
      <c r="DW1131" s="10"/>
      <c r="DX1131" s="10"/>
      <c r="DY1131" s="10"/>
      <c r="DZ1131" s="10"/>
      <c r="EA1131" s="10"/>
      <c r="EB1131" s="10"/>
      <c r="EC1131" s="10"/>
      <c r="ED1131" s="10"/>
      <c r="EE1131" s="10"/>
      <c r="EF1131" s="10"/>
      <c r="EG1131" s="10"/>
      <c r="EH1131" s="10"/>
      <c r="EI1131" s="10"/>
      <c r="EJ1131" s="10"/>
      <c r="EK1131" s="10"/>
      <c r="EL1131" s="10"/>
      <c r="EM1131" s="10"/>
      <c r="EN1131" s="10"/>
      <c r="EO1131" s="10"/>
      <c r="EP1131" s="10"/>
      <c r="EQ1131" s="10"/>
      <c r="ER1131" s="10"/>
      <c r="ES1131" s="10"/>
      <c r="ET1131" s="10"/>
      <c r="EU1131" s="10"/>
      <c r="EV1131" s="10"/>
      <c r="EW1131" s="10"/>
      <c r="EX1131" s="10"/>
      <c r="EY1131" s="10"/>
      <c r="EZ1131" s="10"/>
      <c r="FA1131" s="10"/>
      <c r="FB1131" s="10"/>
      <c r="FC1131" s="10"/>
      <c r="FD1131" s="10"/>
      <c r="FE1131" s="10"/>
      <c r="FF1131" s="10"/>
      <c r="FG1131" s="10"/>
      <c r="FH1131" s="10"/>
      <c r="FI1131" s="10"/>
      <c r="FJ1131" s="10"/>
      <c r="FK1131" s="10"/>
      <c r="FL1131" s="10"/>
      <c r="FM1131" s="10"/>
      <c r="FN1131" s="10"/>
      <c r="FO1131" s="10"/>
      <c r="FP1131" s="10"/>
      <c r="FQ1131" s="10"/>
      <c r="FR1131" s="10"/>
      <c r="FS1131" s="10"/>
      <c r="FT1131" s="10"/>
      <c r="FU1131" s="10"/>
      <c r="FV1131" s="10"/>
      <c r="FW1131" s="10"/>
      <c r="FX1131" s="10"/>
      <c r="FY1131" s="10"/>
      <c r="FZ1131" s="10"/>
      <c r="GA1131" s="10"/>
      <c r="GB1131" s="10"/>
      <c r="GC1131" s="10"/>
      <c r="GD1131" s="10"/>
      <c r="GE1131" s="10"/>
      <c r="GF1131" s="10"/>
      <c r="GG1131" s="10"/>
      <c r="GH1131" s="10"/>
      <c r="GI1131" s="10"/>
      <c r="GJ1131" s="10"/>
      <c r="GK1131" s="10"/>
      <c r="GL1131" s="10"/>
      <c r="GM1131" s="10"/>
      <c r="GN1131" s="10"/>
      <c r="GO1131" s="10"/>
      <c r="GP1131" s="10"/>
      <c r="GQ1131" s="10"/>
      <c r="GR1131" s="10"/>
      <c r="GS1131" s="10"/>
      <c r="GT1131" s="10"/>
      <c r="GU1131" s="10"/>
      <c r="GV1131" s="10"/>
      <c r="GW1131" s="10"/>
      <c r="GX1131" s="10"/>
      <c r="GY1131" s="10"/>
      <c r="GZ1131" s="10"/>
      <c r="HA1131" s="10"/>
      <c r="HB1131" s="10"/>
      <c r="HC1131" s="10"/>
      <c r="HD1131" s="10"/>
      <c r="HE1131" s="10"/>
      <c r="HF1131" s="10"/>
    </row>
    <row r="1132" spans="1:214">
      <c r="A1132" s="4">
        <v>62</v>
      </c>
      <c r="B1132" s="5" t="s">
        <v>318</v>
      </c>
      <c r="C1132" s="4" t="s">
        <v>319</v>
      </c>
      <c r="D1132" s="6">
        <f>SUM(D1133:D1145)</f>
        <v>6890446</v>
      </c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  <c r="T1132" s="10"/>
      <c r="U1132" s="10"/>
      <c r="V1132" s="10"/>
      <c r="W1132" s="10"/>
      <c r="X1132" s="10"/>
      <c r="Y1132" s="10"/>
      <c r="Z1132" s="10"/>
      <c r="AA1132" s="10"/>
      <c r="AB1132" s="10"/>
      <c r="AC1132" s="10"/>
      <c r="AD1132" s="10"/>
      <c r="AE1132" s="10"/>
      <c r="AF1132" s="10"/>
      <c r="AG1132" s="10"/>
      <c r="AH1132" s="10"/>
      <c r="AI1132" s="10"/>
      <c r="AJ1132" s="10"/>
      <c r="AK1132" s="10"/>
      <c r="AL1132" s="10"/>
      <c r="AM1132" s="10"/>
      <c r="AN1132" s="10"/>
      <c r="AO1132" s="10"/>
      <c r="AP1132" s="10"/>
      <c r="AQ1132" s="10"/>
      <c r="AR1132" s="10"/>
      <c r="AS1132" s="10"/>
      <c r="AT1132" s="10"/>
      <c r="AU1132" s="10"/>
      <c r="AV1132" s="10"/>
      <c r="AW1132" s="10"/>
      <c r="AX1132" s="10"/>
      <c r="AY1132" s="10"/>
      <c r="AZ1132" s="10"/>
      <c r="BA1132" s="10"/>
      <c r="BB1132" s="10"/>
      <c r="BC1132" s="10"/>
      <c r="BD1132" s="10"/>
      <c r="BE1132" s="10"/>
      <c r="BF1132" s="10"/>
      <c r="BG1132" s="10"/>
      <c r="BH1132" s="10"/>
      <c r="BI1132" s="10"/>
      <c r="BJ1132" s="10"/>
      <c r="BK1132" s="10"/>
      <c r="BL1132" s="10"/>
      <c r="BM1132" s="10"/>
      <c r="BN1132" s="10"/>
      <c r="BO1132" s="10"/>
      <c r="BP1132" s="10"/>
      <c r="BQ1132" s="10"/>
      <c r="BR1132" s="10"/>
      <c r="BS1132" s="10"/>
      <c r="BT1132" s="10"/>
      <c r="BU1132" s="10"/>
      <c r="BV1132" s="10"/>
      <c r="BW1132" s="10"/>
      <c r="BX1132" s="10"/>
      <c r="BY1132" s="10"/>
      <c r="BZ1132" s="10"/>
      <c r="CA1132" s="10"/>
      <c r="CB1132" s="10"/>
      <c r="CC1132" s="10"/>
      <c r="CD1132" s="10"/>
      <c r="CE1132" s="10"/>
      <c r="CF1132" s="10"/>
      <c r="CG1132" s="10"/>
      <c r="CH1132" s="10"/>
      <c r="CI1132" s="10"/>
      <c r="CJ1132" s="10"/>
      <c r="CK1132" s="10"/>
      <c r="CL1132" s="10"/>
      <c r="CM1132" s="10"/>
      <c r="CN1132" s="10"/>
      <c r="CO1132" s="10"/>
      <c r="CP1132" s="10"/>
      <c r="CQ1132" s="10"/>
      <c r="CR1132" s="10"/>
      <c r="CS1132" s="10"/>
      <c r="CT1132" s="10"/>
      <c r="CU1132" s="10"/>
      <c r="CV1132" s="10"/>
      <c r="CW1132" s="10"/>
      <c r="CX1132" s="10"/>
      <c r="CY1132" s="10"/>
      <c r="CZ1132" s="10"/>
      <c r="DA1132" s="10"/>
      <c r="DB1132" s="10"/>
      <c r="DC1132" s="10"/>
      <c r="DD1132" s="10"/>
      <c r="DE1132" s="10"/>
      <c r="DF1132" s="10"/>
      <c r="DG1132" s="10"/>
      <c r="DH1132" s="10"/>
      <c r="DI1132" s="10"/>
      <c r="DJ1132" s="10"/>
      <c r="DK1132" s="10"/>
      <c r="DL1132" s="10"/>
      <c r="DM1132" s="10"/>
      <c r="DN1132" s="10"/>
      <c r="DO1132" s="10"/>
      <c r="DP1132" s="10"/>
      <c r="DQ1132" s="10"/>
      <c r="DR1132" s="10"/>
      <c r="DS1132" s="10"/>
      <c r="DT1132" s="10"/>
      <c r="DU1132" s="10"/>
      <c r="DV1132" s="10"/>
      <c r="DW1132" s="10"/>
      <c r="DX1132" s="10"/>
      <c r="DY1132" s="10"/>
      <c r="DZ1132" s="10"/>
      <c r="EA1132" s="10"/>
      <c r="EB1132" s="10"/>
      <c r="EC1132" s="10"/>
      <c r="ED1132" s="10"/>
      <c r="EE1132" s="10"/>
      <c r="EF1132" s="10"/>
      <c r="EG1132" s="10"/>
      <c r="EH1132" s="10"/>
      <c r="EI1132" s="10"/>
      <c r="EJ1132" s="10"/>
      <c r="EK1132" s="10"/>
      <c r="EL1132" s="10"/>
      <c r="EM1132" s="10"/>
      <c r="EN1132" s="10"/>
      <c r="EO1132" s="10"/>
      <c r="EP1132" s="10"/>
      <c r="EQ1132" s="10"/>
      <c r="ER1132" s="10"/>
      <c r="ES1132" s="10"/>
      <c r="ET1132" s="10"/>
      <c r="EU1132" s="10"/>
      <c r="EV1132" s="10"/>
      <c r="EW1132" s="10"/>
      <c r="EX1132" s="10"/>
      <c r="EY1132" s="10"/>
      <c r="EZ1132" s="10"/>
      <c r="FA1132" s="10"/>
      <c r="FB1132" s="10"/>
      <c r="FC1132" s="10"/>
      <c r="FD1132" s="10"/>
      <c r="FE1132" s="10"/>
      <c r="FF1132" s="10"/>
      <c r="FG1132" s="10"/>
      <c r="FH1132" s="10"/>
      <c r="FI1132" s="10"/>
      <c r="FJ1132" s="10"/>
      <c r="FK1132" s="10"/>
      <c r="FL1132" s="10"/>
      <c r="FM1132" s="10"/>
      <c r="FN1132" s="10"/>
      <c r="FO1132" s="10"/>
      <c r="FP1132" s="10"/>
      <c r="FQ1132" s="10"/>
      <c r="FR1132" s="10"/>
      <c r="FS1132" s="10"/>
      <c r="FT1132" s="10"/>
      <c r="FU1132" s="10"/>
      <c r="FV1132" s="10"/>
      <c r="FW1132" s="10"/>
      <c r="FX1132" s="10"/>
      <c r="FY1132" s="10"/>
      <c r="FZ1132" s="10"/>
      <c r="GA1132" s="10"/>
      <c r="GB1132" s="10"/>
      <c r="GC1132" s="10"/>
      <c r="GD1132" s="10"/>
      <c r="GE1132" s="10"/>
      <c r="GF1132" s="10"/>
      <c r="GG1132" s="10"/>
      <c r="GH1132" s="10"/>
      <c r="GI1132" s="10"/>
      <c r="GJ1132" s="10"/>
      <c r="GK1132" s="10"/>
      <c r="GL1132" s="10"/>
      <c r="GM1132" s="10"/>
      <c r="GN1132" s="10"/>
      <c r="GO1132" s="10"/>
      <c r="GP1132" s="10"/>
      <c r="GQ1132" s="10"/>
      <c r="GR1132" s="10"/>
      <c r="GS1132" s="10"/>
      <c r="GT1132" s="10"/>
      <c r="GU1132" s="10"/>
      <c r="GV1132" s="10"/>
      <c r="GW1132" s="10"/>
      <c r="GX1132" s="10"/>
      <c r="GY1132" s="10"/>
      <c r="GZ1132" s="10"/>
      <c r="HA1132" s="10"/>
      <c r="HB1132" s="10"/>
      <c r="HC1132" s="10"/>
      <c r="HD1132" s="10"/>
      <c r="HE1132" s="10"/>
      <c r="HF1132" s="10"/>
    </row>
    <row r="1133" spans="1:214">
      <c r="A1133" s="71" t="s">
        <v>752</v>
      </c>
      <c r="B1133" s="7">
        <v>3101302</v>
      </c>
      <c r="C1133" s="7" t="s">
        <v>320</v>
      </c>
      <c r="D1133" s="8">
        <v>821468</v>
      </c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  <c r="T1133" s="10"/>
      <c r="U1133" s="10"/>
      <c r="V1133" s="10"/>
      <c r="W1133" s="10"/>
      <c r="X1133" s="10"/>
      <c r="Y1133" s="10"/>
      <c r="Z1133" s="10"/>
      <c r="AA1133" s="10"/>
      <c r="AB1133" s="10"/>
      <c r="AC1133" s="10"/>
      <c r="AD1133" s="10"/>
      <c r="AE1133" s="10"/>
      <c r="AF1133" s="10"/>
      <c r="AG1133" s="10"/>
      <c r="AH1133" s="10"/>
      <c r="AI1133" s="10"/>
      <c r="AJ1133" s="10"/>
      <c r="AK1133" s="10"/>
      <c r="AL1133" s="10"/>
      <c r="AM1133" s="10"/>
      <c r="AN1133" s="10"/>
      <c r="AO1133" s="10"/>
      <c r="AP1133" s="10"/>
      <c r="AQ1133" s="10"/>
      <c r="AR1133" s="10"/>
      <c r="AS1133" s="10"/>
      <c r="AT1133" s="10"/>
      <c r="AU1133" s="10"/>
      <c r="AV1133" s="10"/>
      <c r="AW1133" s="10"/>
      <c r="AX1133" s="10"/>
      <c r="AY1133" s="10"/>
      <c r="AZ1133" s="10"/>
      <c r="BA1133" s="10"/>
      <c r="BB1133" s="10"/>
      <c r="BC1133" s="10"/>
      <c r="BD1133" s="10"/>
      <c r="BE1133" s="10"/>
      <c r="BF1133" s="10"/>
      <c r="BG1133" s="10"/>
      <c r="BH1133" s="10"/>
      <c r="BI1133" s="10"/>
      <c r="BJ1133" s="10"/>
      <c r="BK1133" s="10"/>
      <c r="BL1133" s="10"/>
      <c r="BM1133" s="10"/>
      <c r="BN1133" s="10"/>
      <c r="BO1133" s="10"/>
      <c r="BP1133" s="10"/>
      <c r="BQ1133" s="10"/>
      <c r="BR1133" s="10"/>
      <c r="BS1133" s="10"/>
      <c r="BT1133" s="10"/>
      <c r="BU1133" s="10"/>
      <c r="BV1133" s="10"/>
      <c r="BW1133" s="10"/>
      <c r="BX1133" s="10"/>
      <c r="BY1133" s="10"/>
      <c r="BZ1133" s="10"/>
      <c r="CA1133" s="10"/>
      <c r="CB1133" s="10"/>
      <c r="CC1133" s="10"/>
      <c r="CD1133" s="10"/>
      <c r="CE1133" s="10"/>
      <c r="CF1133" s="10"/>
      <c r="CG1133" s="10"/>
      <c r="CH1133" s="10"/>
      <c r="CI1133" s="10"/>
      <c r="CJ1133" s="10"/>
      <c r="CK1133" s="10"/>
      <c r="CL1133" s="10"/>
      <c r="CM1133" s="10"/>
      <c r="CN1133" s="10"/>
      <c r="CO1133" s="10"/>
      <c r="CP1133" s="10"/>
      <c r="CQ1133" s="10"/>
      <c r="CR1133" s="10"/>
      <c r="CS1133" s="10"/>
      <c r="CT1133" s="10"/>
      <c r="CU1133" s="10"/>
      <c r="CV1133" s="10"/>
      <c r="CW1133" s="10"/>
      <c r="CX1133" s="10"/>
      <c r="CY1133" s="10"/>
      <c r="CZ1133" s="10"/>
      <c r="DA1133" s="10"/>
      <c r="DB1133" s="10"/>
      <c r="DC1133" s="10"/>
      <c r="DD1133" s="10"/>
      <c r="DE1133" s="10"/>
      <c r="DF1133" s="10"/>
      <c r="DG1133" s="10"/>
      <c r="DH1133" s="10"/>
      <c r="DI1133" s="10"/>
      <c r="DJ1133" s="10"/>
      <c r="DK1133" s="10"/>
      <c r="DL1133" s="10"/>
      <c r="DM1133" s="10"/>
      <c r="DN1133" s="10"/>
      <c r="DO1133" s="10"/>
      <c r="DP1133" s="10"/>
      <c r="DQ1133" s="10"/>
      <c r="DR1133" s="10"/>
      <c r="DS1133" s="10"/>
      <c r="DT1133" s="10"/>
      <c r="DU1133" s="10"/>
      <c r="DV1133" s="10"/>
      <c r="DW1133" s="10"/>
      <c r="DX1133" s="10"/>
      <c r="DY1133" s="10"/>
      <c r="DZ1133" s="10"/>
      <c r="EA1133" s="10"/>
      <c r="EB1133" s="10"/>
      <c r="EC1133" s="10"/>
      <c r="ED1133" s="10"/>
      <c r="EE1133" s="10"/>
      <c r="EF1133" s="10"/>
      <c r="EG1133" s="10"/>
      <c r="EH1133" s="10"/>
      <c r="EI1133" s="10"/>
      <c r="EJ1133" s="10"/>
      <c r="EK1133" s="10"/>
      <c r="EL1133" s="10"/>
      <c r="EM1133" s="10"/>
      <c r="EN1133" s="10"/>
      <c r="EO1133" s="10"/>
      <c r="EP1133" s="10"/>
      <c r="EQ1133" s="10"/>
      <c r="ER1133" s="10"/>
      <c r="ES1133" s="10"/>
      <c r="ET1133" s="10"/>
      <c r="EU1133" s="10"/>
      <c r="EV1133" s="10"/>
      <c r="EW1133" s="10"/>
      <c r="EX1133" s="10"/>
      <c r="EY1133" s="10"/>
      <c r="EZ1133" s="10"/>
      <c r="FA1133" s="10"/>
      <c r="FB1133" s="10"/>
      <c r="FC1133" s="10"/>
      <c r="FD1133" s="10"/>
      <c r="FE1133" s="10"/>
      <c r="FF1133" s="10"/>
      <c r="FG1133" s="10"/>
      <c r="FH1133" s="10"/>
      <c r="FI1133" s="10"/>
      <c r="FJ1133" s="10"/>
      <c r="FK1133" s="10"/>
      <c r="FL1133" s="10"/>
      <c r="FM1133" s="10"/>
      <c r="FN1133" s="10"/>
      <c r="FO1133" s="10"/>
      <c r="FP1133" s="10"/>
      <c r="FQ1133" s="10"/>
      <c r="FR1133" s="10"/>
      <c r="FS1133" s="10"/>
      <c r="FT1133" s="10"/>
      <c r="FU1133" s="10"/>
      <c r="FV1133" s="10"/>
      <c r="FW1133" s="10"/>
      <c r="FX1133" s="10"/>
      <c r="FY1133" s="10"/>
      <c r="FZ1133" s="10"/>
      <c r="GA1133" s="10"/>
      <c r="GB1133" s="10"/>
      <c r="GC1133" s="10"/>
      <c r="GD1133" s="10"/>
      <c r="GE1133" s="10"/>
      <c r="GF1133" s="10"/>
      <c r="GG1133" s="10"/>
      <c r="GH1133" s="10"/>
      <c r="GI1133" s="10"/>
      <c r="GJ1133" s="10"/>
      <c r="GK1133" s="10"/>
      <c r="GL1133" s="10"/>
      <c r="GM1133" s="10"/>
      <c r="GN1133" s="10"/>
      <c r="GO1133" s="10"/>
      <c r="GP1133" s="10"/>
      <c r="GQ1133" s="10"/>
      <c r="GR1133" s="10"/>
      <c r="GS1133" s="10"/>
      <c r="GT1133" s="10"/>
      <c r="GU1133" s="10"/>
      <c r="GV1133" s="10"/>
      <c r="GW1133" s="10"/>
      <c r="GX1133" s="10"/>
      <c r="GY1133" s="10"/>
      <c r="GZ1133" s="10"/>
      <c r="HA1133" s="10"/>
      <c r="HB1133" s="10"/>
      <c r="HC1133" s="10"/>
      <c r="HD1133" s="10"/>
      <c r="HE1133" s="10"/>
      <c r="HF1133" s="10"/>
    </row>
    <row r="1134" spans="1:214">
      <c r="A1134" s="71" t="s">
        <v>752</v>
      </c>
      <c r="B1134" s="7">
        <v>3101303</v>
      </c>
      <c r="C1134" s="7" t="s">
        <v>321</v>
      </c>
      <c r="D1134" s="8">
        <v>2595032</v>
      </c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  <c r="T1134" s="10"/>
      <c r="U1134" s="10"/>
      <c r="V1134" s="10"/>
      <c r="W1134" s="10"/>
      <c r="X1134" s="10"/>
      <c r="Y1134" s="10"/>
      <c r="Z1134" s="10"/>
      <c r="AA1134" s="10"/>
      <c r="AB1134" s="10"/>
      <c r="AC1134" s="10"/>
      <c r="AD1134" s="10"/>
      <c r="AE1134" s="10"/>
      <c r="AF1134" s="10"/>
      <c r="AG1134" s="10"/>
      <c r="AH1134" s="10"/>
      <c r="AI1134" s="10"/>
      <c r="AJ1134" s="10"/>
      <c r="AK1134" s="10"/>
      <c r="AL1134" s="10"/>
      <c r="AM1134" s="10"/>
      <c r="AN1134" s="10"/>
      <c r="AO1134" s="10"/>
      <c r="AP1134" s="10"/>
      <c r="AQ1134" s="10"/>
      <c r="AR1134" s="10"/>
      <c r="AS1134" s="10"/>
      <c r="AT1134" s="10"/>
      <c r="AU1134" s="10"/>
      <c r="AV1134" s="10"/>
      <c r="AW1134" s="10"/>
      <c r="AX1134" s="10"/>
      <c r="AY1134" s="10"/>
      <c r="AZ1134" s="10"/>
      <c r="BA1134" s="10"/>
      <c r="BB1134" s="10"/>
      <c r="BC1134" s="10"/>
      <c r="BD1134" s="10"/>
      <c r="BE1134" s="10"/>
      <c r="BF1134" s="10"/>
      <c r="BG1134" s="10"/>
      <c r="BH1134" s="10"/>
      <c r="BI1134" s="10"/>
      <c r="BJ1134" s="10"/>
      <c r="BK1134" s="10"/>
      <c r="BL1134" s="10"/>
      <c r="BM1134" s="10"/>
      <c r="BN1134" s="10"/>
      <c r="BO1134" s="10"/>
      <c r="BP1134" s="10"/>
      <c r="BQ1134" s="10"/>
      <c r="BR1134" s="10"/>
      <c r="BS1134" s="10"/>
      <c r="BT1134" s="10"/>
      <c r="BU1134" s="10"/>
      <c r="BV1134" s="10"/>
      <c r="BW1134" s="10"/>
      <c r="BX1134" s="10"/>
      <c r="BY1134" s="10"/>
      <c r="BZ1134" s="10"/>
      <c r="CA1134" s="10"/>
      <c r="CB1134" s="10"/>
      <c r="CC1134" s="10"/>
      <c r="CD1134" s="10"/>
      <c r="CE1134" s="10"/>
      <c r="CF1134" s="10"/>
      <c r="CG1134" s="10"/>
      <c r="CH1134" s="10"/>
      <c r="CI1134" s="10"/>
      <c r="CJ1134" s="10"/>
      <c r="CK1134" s="10"/>
      <c r="CL1134" s="10"/>
      <c r="CM1134" s="10"/>
      <c r="CN1134" s="10"/>
      <c r="CO1134" s="10"/>
      <c r="CP1134" s="10"/>
      <c r="CQ1134" s="10"/>
      <c r="CR1134" s="10"/>
      <c r="CS1134" s="10"/>
      <c r="CT1134" s="10"/>
      <c r="CU1134" s="10"/>
      <c r="CV1134" s="10"/>
      <c r="CW1134" s="10"/>
      <c r="CX1134" s="10"/>
      <c r="CY1134" s="10"/>
      <c r="CZ1134" s="10"/>
      <c r="DA1134" s="10"/>
      <c r="DB1134" s="10"/>
      <c r="DC1134" s="10"/>
      <c r="DD1134" s="10"/>
      <c r="DE1134" s="10"/>
      <c r="DF1134" s="10"/>
      <c r="DG1134" s="10"/>
      <c r="DH1134" s="10"/>
      <c r="DI1134" s="10"/>
      <c r="DJ1134" s="10"/>
      <c r="DK1134" s="10"/>
      <c r="DL1134" s="10"/>
      <c r="DM1134" s="10"/>
      <c r="DN1134" s="10"/>
      <c r="DO1134" s="10"/>
      <c r="DP1134" s="10"/>
      <c r="DQ1134" s="10"/>
      <c r="DR1134" s="10"/>
      <c r="DS1134" s="10"/>
      <c r="DT1134" s="10"/>
      <c r="DU1134" s="10"/>
      <c r="DV1134" s="10"/>
      <c r="DW1134" s="10"/>
      <c r="DX1134" s="10"/>
      <c r="DY1134" s="10"/>
      <c r="DZ1134" s="10"/>
      <c r="EA1134" s="10"/>
      <c r="EB1134" s="10"/>
      <c r="EC1134" s="10"/>
      <c r="ED1134" s="10"/>
      <c r="EE1134" s="10"/>
      <c r="EF1134" s="10"/>
      <c r="EG1134" s="10"/>
      <c r="EH1134" s="10"/>
      <c r="EI1134" s="10"/>
      <c r="EJ1134" s="10"/>
      <c r="EK1134" s="10"/>
      <c r="EL1134" s="10"/>
      <c r="EM1134" s="10"/>
      <c r="EN1134" s="10"/>
      <c r="EO1134" s="10"/>
      <c r="EP1134" s="10"/>
      <c r="EQ1134" s="10"/>
      <c r="ER1134" s="10"/>
      <c r="ES1134" s="10"/>
      <c r="ET1134" s="10"/>
      <c r="EU1134" s="10"/>
      <c r="EV1134" s="10"/>
      <c r="EW1134" s="10"/>
      <c r="EX1134" s="10"/>
      <c r="EY1134" s="10"/>
      <c r="EZ1134" s="10"/>
      <c r="FA1134" s="10"/>
      <c r="FB1134" s="10"/>
      <c r="FC1134" s="10"/>
      <c r="FD1134" s="10"/>
      <c r="FE1134" s="10"/>
      <c r="FF1134" s="10"/>
      <c r="FG1134" s="10"/>
      <c r="FH1134" s="10"/>
      <c r="FI1134" s="10"/>
      <c r="FJ1134" s="10"/>
      <c r="FK1134" s="10"/>
      <c r="FL1134" s="10"/>
      <c r="FM1134" s="10"/>
      <c r="FN1134" s="10"/>
      <c r="FO1134" s="10"/>
      <c r="FP1134" s="10"/>
      <c r="FQ1134" s="10"/>
      <c r="FR1134" s="10"/>
      <c r="FS1134" s="10"/>
      <c r="FT1134" s="10"/>
      <c r="FU1134" s="10"/>
      <c r="FV1134" s="10"/>
      <c r="FW1134" s="10"/>
      <c r="FX1134" s="10"/>
      <c r="FY1134" s="10"/>
      <c r="FZ1134" s="10"/>
      <c r="GA1134" s="10"/>
      <c r="GB1134" s="10"/>
      <c r="GC1134" s="10"/>
      <c r="GD1134" s="10"/>
      <c r="GE1134" s="10"/>
      <c r="GF1134" s="10"/>
      <c r="GG1134" s="10"/>
      <c r="GH1134" s="10"/>
      <c r="GI1134" s="10"/>
      <c r="GJ1134" s="10"/>
      <c r="GK1134" s="10"/>
      <c r="GL1134" s="10"/>
      <c r="GM1134" s="10"/>
      <c r="GN1134" s="10"/>
      <c r="GO1134" s="10"/>
      <c r="GP1134" s="10"/>
      <c r="GQ1134" s="10"/>
      <c r="GR1134" s="10"/>
      <c r="GS1134" s="10"/>
      <c r="GT1134" s="10"/>
      <c r="GU1134" s="10"/>
      <c r="GV1134" s="10"/>
      <c r="GW1134" s="10"/>
      <c r="GX1134" s="10"/>
      <c r="GY1134" s="10"/>
      <c r="GZ1134" s="10"/>
      <c r="HA1134" s="10"/>
      <c r="HB1134" s="10"/>
      <c r="HC1134" s="10"/>
      <c r="HD1134" s="10"/>
      <c r="HE1134" s="10"/>
      <c r="HF1134" s="10"/>
    </row>
    <row r="1135" spans="1:214">
      <c r="A1135" s="71" t="s">
        <v>752</v>
      </c>
      <c r="B1135" s="7">
        <v>3101304</v>
      </c>
      <c r="C1135" s="7" t="s">
        <v>322</v>
      </c>
      <c r="D1135" s="8">
        <v>294501</v>
      </c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  <c r="T1135" s="10"/>
      <c r="U1135" s="10"/>
      <c r="V1135" s="10"/>
      <c r="W1135" s="10"/>
      <c r="X1135" s="10"/>
      <c r="Y1135" s="10"/>
      <c r="Z1135" s="10"/>
      <c r="AA1135" s="10"/>
      <c r="AB1135" s="10"/>
      <c r="AC1135" s="10"/>
      <c r="AD1135" s="10"/>
      <c r="AE1135" s="10"/>
      <c r="AF1135" s="10"/>
      <c r="AG1135" s="10"/>
      <c r="AH1135" s="10"/>
      <c r="AI1135" s="10"/>
      <c r="AJ1135" s="10"/>
      <c r="AK1135" s="10"/>
      <c r="AL1135" s="10"/>
      <c r="AM1135" s="10"/>
      <c r="AN1135" s="10"/>
      <c r="AO1135" s="10"/>
      <c r="AP1135" s="10"/>
      <c r="AQ1135" s="10"/>
      <c r="AR1135" s="10"/>
      <c r="AS1135" s="10"/>
      <c r="AT1135" s="10"/>
      <c r="AU1135" s="10"/>
      <c r="AV1135" s="10"/>
      <c r="AW1135" s="10"/>
      <c r="AX1135" s="10"/>
      <c r="AY1135" s="10"/>
      <c r="AZ1135" s="10"/>
      <c r="BA1135" s="10"/>
      <c r="BB1135" s="10"/>
      <c r="BC1135" s="10"/>
      <c r="BD1135" s="10"/>
      <c r="BE1135" s="10"/>
      <c r="BF1135" s="10"/>
      <c r="BG1135" s="10"/>
      <c r="BH1135" s="10"/>
      <c r="BI1135" s="10"/>
      <c r="BJ1135" s="10"/>
      <c r="BK1135" s="10"/>
      <c r="BL1135" s="10"/>
      <c r="BM1135" s="10"/>
      <c r="BN1135" s="10"/>
      <c r="BO1135" s="10"/>
      <c r="BP1135" s="10"/>
      <c r="BQ1135" s="10"/>
      <c r="BR1135" s="10"/>
      <c r="BS1135" s="10"/>
      <c r="BT1135" s="10"/>
      <c r="BU1135" s="10"/>
      <c r="BV1135" s="10"/>
      <c r="BW1135" s="10"/>
      <c r="BX1135" s="10"/>
      <c r="BY1135" s="10"/>
      <c r="BZ1135" s="10"/>
      <c r="CA1135" s="10"/>
      <c r="CB1135" s="10"/>
      <c r="CC1135" s="10"/>
      <c r="CD1135" s="10"/>
      <c r="CE1135" s="10"/>
      <c r="CF1135" s="10"/>
      <c r="CG1135" s="10"/>
      <c r="CH1135" s="10"/>
      <c r="CI1135" s="10"/>
      <c r="CJ1135" s="10"/>
      <c r="CK1135" s="10"/>
      <c r="CL1135" s="10"/>
      <c r="CM1135" s="10"/>
      <c r="CN1135" s="10"/>
      <c r="CO1135" s="10"/>
      <c r="CP1135" s="10"/>
      <c r="CQ1135" s="10"/>
      <c r="CR1135" s="10"/>
      <c r="CS1135" s="10"/>
      <c r="CT1135" s="10"/>
      <c r="CU1135" s="10"/>
      <c r="CV1135" s="10"/>
      <c r="CW1135" s="10"/>
      <c r="CX1135" s="10"/>
      <c r="CY1135" s="10"/>
      <c r="CZ1135" s="10"/>
      <c r="DA1135" s="10"/>
      <c r="DB1135" s="10"/>
      <c r="DC1135" s="10"/>
      <c r="DD1135" s="10"/>
      <c r="DE1135" s="10"/>
      <c r="DF1135" s="10"/>
      <c r="DG1135" s="10"/>
      <c r="DH1135" s="10"/>
      <c r="DI1135" s="10"/>
      <c r="DJ1135" s="10"/>
      <c r="DK1135" s="10"/>
      <c r="DL1135" s="10"/>
      <c r="DM1135" s="10"/>
      <c r="DN1135" s="10"/>
      <c r="DO1135" s="10"/>
      <c r="DP1135" s="10"/>
      <c r="DQ1135" s="10"/>
      <c r="DR1135" s="10"/>
      <c r="DS1135" s="10"/>
      <c r="DT1135" s="10"/>
      <c r="DU1135" s="10"/>
      <c r="DV1135" s="10"/>
      <c r="DW1135" s="10"/>
      <c r="DX1135" s="10"/>
      <c r="DY1135" s="10"/>
      <c r="DZ1135" s="10"/>
      <c r="EA1135" s="10"/>
      <c r="EB1135" s="10"/>
      <c r="EC1135" s="10"/>
      <c r="ED1135" s="10"/>
      <c r="EE1135" s="10"/>
      <c r="EF1135" s="10"/>
      <c r="EG1135" s="10"/>
      <c r="EH1135" s="10"/>
      <c r="EI1135" s="10"/>
      <c r="EJ1135" s="10"/>
      <c r="EK1135" s="10"/>
      <c r="EL1135" s="10"/>
      <c r="EM1135" s="10"/>
      <c r="EN1135" s="10"/>
      <c r="EO1135" s="10"/>
      <c r="EP1135" s="10"/>
      <c r="EQ1135" s="10"/>
      <c r="ER1135" s="10"/>
      <c r="ES1135" s="10"/>
      <c r="ET1135" s="10"/>
      <c r="EU1135" s="10"/>
      <c r="EV1135" s="10"/>
      <c r="EW1135" s="10"/>
      <c r="EX1135" s="10"/>
      <c r="EY1135" s="10"/>
      <c r="EZ1135" s="10"/>
      <c r="FA1135" s="10"/>
      <c r="FB1135" s="10"/>
      <c r="FC1135" s="10"/>
      <c r="FD1135" s="10"/>
      <c r="FE1135" s="10"/>
      <c r="FF1135" s="10"/>
      <c r="FG1135" s="10"/>
      <c r="FH1135" s="10"/>
      <c r="FI1135" s="10"/>
      <c r="FJ1135" s="10"/>
      <c r="FK1135" s="10"/>
      <c r="FL1135" s="10"/>
      <c r="FM1135" s="10"/>
      <c r="FN1135" s="10"/>
      <c r="FO1135" s="10"/>
      <c r="FP1135" s="10"/>
      <c r="FQ1135" s="10"/>
      <c r="FR1135" s="10"/>
      <c r="FS1135" s="10"/>
      <c r="FT1135" s="10"/>
      <c r="FU1135" s="10"/>
      <c r="FV1135" s="10"/>
      <c r="FW1135" s="10"/>
      <c r="FX1135" s="10"/>
      <c r="FY1135" s="10"/>
      <c r="FZ1135" s="10"/>
      <c r="GA1135" s="10"/>
      <c r="GB1135" s="10"/>
      <c r="GC1135" s="10"/>
      <c r="GD1135" s="10"/>
      <c r="GE1135" s="10"/>
      <c r="GF1135" s="10"/>
      <c r="GG1135" s="10"/>
      <c r="GH1135" s="10"/>
      <c r="GI1135" s="10"/>
      <c r="GJ1135" s="10"/>
      <c r="GK1135" s="10"/>
      <c r="GL1135" s="10"/>
      <c r="GM1135" s="10"/>
      <c r="GN1135" s="10"/>
      <c r="GO1135" s="10"/>
      <c r="GP1135" s="10"/>
      <c r="GQ1135" s="10"/>
      <c r="GR1135" s="10"/>
      <c r="GS1135" s="10"/>
      <c r="GT1135" s="10"/>
      <c r="GU1135" s="10"/>
      <c r="GV1135" s="10"/>
      <c r="GW1135" s="10"/>
      <c r="GX1135" s="10"/>
      <c r="GY1135" s="10"/>
      <c r="GZ1135" s="10"/>
      <c r="HA1135" s="10"/>
      <c r="HB1135" s="10"/>
      <c r="HC1135" s="10"/>
      <c r="HD1135" s="10"/>
      <c r="HE1135" s="10"/>
      <c r="HF1135" s="10"/>
    </row>
    <row r="1136" spans="1:214">
      <c r="A1136" s="71" t="s">
        <v>752</v>
      </c>
      <c r="B1136" s="7">
        <v>3101305</v>
      </c>
      <c r="C1136" s="7" t="s">
        <v>323</v>
      </c>
      <c r="D1136" s="8">
        <v>53877</v>
      </c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  <c r="T1136" s="10"/>
      <c r="U1136" s="10"/>
      <c r="V1136" s="10"/>
      <c r="W1136" s="10"/>
      <c r="X1136" s="10"/>
      <c r="Y1136" s="10"/>
      <c r="Z1136" s="10"/>
      <c r="AA1136" s="10"/>
      <c r="AB1136" s="10"/>
      <c r="AC1136" s="10"/>
      <c r="AD1136" s="10"/>
      <c r="AE1136" s="10"/>
      <c r="AF1136" s="10"/>
      <c r="AG1136" s="10"/>
      <c r="AH1136" s="10"/>
      <c r="AI1136" s="10"/>
      <c r="AJ1136" s="10"/>
      <c r="AK1136" s="10"/>
      <c r="AL1136" s="10"/>
      <c r="AM1136" s="10"/>
      <c r="AN1136" s="10"/>
      <c r="AO1136" s="10"/>
      <c r="AP1136" s="10"/>
      <c r="AQ1136" s="10"/>
      <c r="AR1136" s="10"/>
      <c r="AS1136" s="10"/>
      <c r="AT1136" s="10"/>
      <c r="AU1136" s="10"/>
      <c r="AV1136" s="10"/>
      <c r="AW1136" s="10"/>
      <c r="AX1136" s="10"/>
      <c r="AY1136" s="10"/>
      <c r="AZ1136" s="10"/>
      <c r="BA1136" s="10"/>
      <c r="BB1136" s="10"/>
      <c r="BC1136" s="10"/>
      <c r="BD1136" s="10"/>
      <c r="BE1136" s="10"/>
      <c r="BF1136" s="10"/>
      <c r="BG1136" s="10"/>
      <c r="BH1136" s="10"/>
      <c r="BI1136" s="10"/>
      <c r="BJ1136" s="10"/>
      <c r="BK1136" s="10"/>
      <c r="BL1136" s="10"/>
      <c r="BM1136" s="10"/>
      <c r="BN1136" s="10"/>
      <c r="BO1136" s="10"/>
      <c r="BP1136" s="10"/>
      <c r="BQ1136" s="10"/>
      <c r="BR1136" s="10"/>
      <c r="BS1136" s="10"/>
      <c r="BT1136" s="10"/>
      <c r="BU1136" s="10"/>
      <c r="BV1136" s="10"/>
      <c r="BW1136" s="10"/>
      <c r="BX1136" s="10"/>
      <c r="BY1136" s="10"/>
      <c r="BZ1136" s="10"/>
      <c r="CA1136" s="10"/>
      <c r="CB1136" s="10"/>
      <c r="CC1136" s="10"/>
      <c r="CD1136" s="10"/>
      <c r="CE1136" s="10"/>
      <c r="CF1136" s="10"/>
      <c r="CG1136" s="10"/>
      <c r="CH1136" s="10"/>
      <c r="CI1136" s="10"/>
      <c r="CJ1136" s="10"/>
      <c r="CK1136" s="10"/>
      <c r="CL1136" s="10"/>
      <c r="CM1136" s="10"/>
      <c r="CN1136" s="10"/>
      <c r="CO1136" s="10"/>
      <c r="CP1136" s="10"/>
      <c r="CQ1136" s="10"/>
      <c r="CR1136" s="10"/>
      <c r="CS1136" s="10"/>
      <c r="CT1136" s="10"/>
      <c r="CU1136" s="10"/>
      <c r="CV1136" s="10"/>
      <c r="CW1136" s="10"/>
      <c r="CX1136" s="10"/>
      <c r="CY1136" s="10"/>
      <c r="CZ1136" s="10"/>
      <c r="DA1136" s="10"/>
      <c r="DB1136" s="10"/>
      <c r="DC1136" s="10"/>
      <c r="DD1136" s="10"/>
      <c r="DE1136" s="10"/>
      <c r="DF1136" s="10"/>
      <c r="DG1136" s="10"/>
      <c r="DH1136" s="10"/>
      <c r="DI1136" s="10"/>
      <c r="DJ1136" s="10"/>
      <c r="DK1136" s="10"/>
      <c r="DL1136" s="10"/>
      <c r="DM1136" s="10"/>
      <c r="DN1136" s="10"/>
      <c r="DO1136" s="10"/>
      <c r="DP1136" s="10"/>
      <c r="DQ1136" s="10"/>
      <c r="DR1136" s="10"/>
      <c r="DS1136" s="10"/>
      <c r="DT1136" s="10"/>
      <c r="DU1136" s="10"/>
      <c r="DV1136" s="10"/>
      <c r="DW1136" s="10"/>
      <c r="DX1136" s="10"/>
      <c r="DY1136" s="10"/>
      <c r="DZ1136" s="10"/>
      <c r="EA1136" s="10"/>
      <c r="EB1136" s="10"/>
      <c r="EC1136" s="10"/>
      <c r="ED1136" s="10"/>
      <c r="EE1136" s="10"/>
      <c r="EF1136" s="10"/>
      <c r="EG1136" s="10"/>
      <c r="EH1136" s="10"/>
      <c r="EI1136" s="10"/>
      <c r="EJ1136" s="10"/>
      <c r="EK1136" s="10"/>
      <c r="EL1136" s="10"/>
      <c r="EM1136" s="10"/>
      <c r="EN1136" s="10"/>
      <c r="EO1136" s="10"/>
      <c r="EP1136" s="10"/>
      <c r="EQ1136" s="10"/>
      <c r="ER1136" s="10"/>
      <c r="ES1136" s="10"/>
      <c r="ET1136" s="10"/>
      <c r="EU1136" s="10"/>
      <c r="EV1136" s="10"/>
      <c r="EW1136" s="10"/>
      <c r="EX1136" s="10"/>
      <c r="EY1136" s="10"/>
      <c r="EZ1136" s="10"/>
      <c r="FA1136" s="10"/>
      <c r="FB1136" s="10"/>
      <c r="FC1136" s="10"/>
      <c r="FD1136" s="10"/>
      <c r="FE1136" s="10"/>
      <c r="FF1136" s="10"/>
      <c r="FG1136" s="10"/>
      <c r="FH1136" s="10"/>
      <c r="FI1136" s="10"/>
      <c r="FJ1136" s="10"/>
      <c r="FK1136" s="10"/>
      <c r="FL1136" s="10"/>
      <c r="FM1136" s="10"/>
      <c r="FN1136" s="10"/>
      <c r="FO1136" s="10"/>
      <c r="FP1136" s="10"/>
      <c r="FQ1136" s="10"/>
      <c r="FR1136" s="10"/>
      <c r="FS1136" s="10"/>
      <c r="FT1136" s="10"/>
      <c r="FU1136" s="10"/>
      <c r="FV1136" s="10"/>
      <c r="FW1136" s="10"/>
      <c r="FX1136" s="10"/>
      <c r="FY1136" s="10"/>
      <c r="FZ1136" s="10"/>
      <c r="GA1136" s="10"/>
      <c r="GB1136" s="10"/>
      <c r="GC1136" s="10"/>
      <c r="GD1136" s="10"/>
      <c r="GE1136" s="10"/>
      <c r="GF1136" s="10"/>
      <c r="GG1136" s="10"/>
      <c r="GH1136" s="10"/>
      <c r="GI1136" s="10"/>
      <c r="GJ1136" s="10"/>
      <c r="GK1136" s="10"/>
      <c r="GL1136" s="10"/>
      <c r="GM1136" s="10"/>
      <c r="GN1136" s="10"/>
      <c r="GO1136" s="10"/>
      <c r="GP1136" s="10"/>
      <c r="GQ1136" s="10"/>
      <c r="GR1136" s="10"/>
      <c r="GS1136" s="10"/>
      <c r="GT1136" s="10"/>
      <c r="GU1136" s="10"/>
      <c r="GV1136" s="10"/>
      <c r="GW1136" s="10"/>
      <c r="GX1136" s="10"/>
      <c r="GY1136" s="10"/>
      <c r="GZ1136" s="10"/>
      <c r="HA1136" s="10"/>
      <c r="HB1136" s="10"/>
      <c r="HC1136" s="10"/>
      <c r="HD1136" s="10"/>
      <c r="HE1136" s="10"/>
      <c r="HF1136" s="10"/>
    </row>
    <row r="1137" spans="1:214">
      <c r="A1137" s="71" t="s">
        <v>752</v>
      </c>
      <c r="B1137" s="7">
        <v>3101306</v>
      </c>
      <c r="C1137" s="7" t="s">
        <v>324</v>
      </c>
      <c r="D1137" s="8">
        <v>196018</v>
      </c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  <c r="T1137" s="10"/>
      <c r="U1137" s="10"/>
      <c r="V1137" s="10"/>
      <c r="W1137" s="10"/>
      <c r="X1137" s="10"/>
      <c r="Y1137" s="10"/>
      <c r="Z1137" s="10"/>
      <c r="AA1137" s="10"/>
      <c r="AB1137" s="10"/>
      <c r="AC1137" s="10"/>
      <c r="AD1137" s="10"/>
      <c r="AE1137" s="10"/>
      <c r="AF1137" s="10"/>
      <c r="AG1137" s="10"/>
      <c r="AH1137" s="10"/>
      <c r="AI1137" s="10"/>
      <c r="AJ1137" s="10"/>
      <c r="AK1137" s="10"/>
      <c r="AL1137" s="10"/>
      <c r="AM1137" s="10"/>
      <c r="AN1137" s="10"/>
      <c r="AO1137" s="10"/>
      <c r="AP1137" s="10"/>
      <c r="AQ1137" s="10"/>
      <c r="AR1137" s="10"/>
      <c r="AS1137" s="10"/>
      <c r="AT1137" s="10"/>
      <c r="AU1137" s="10"/>
      <c r="AV1137" s="10"/>
      <c r="AW1137" s="10"/>
      <c r="AX1137" s="10"/>
      <c r="AY1137" s="10"/>
      <c r="AZ1137" s="10"/>
      <c r="BA1137" s="10"/>
      <c r="BB1137" s="10"/>
      <c r="BC1137" s="10"/>
      <c r="BD1137" s="10"/>
      <c r="BE1137" s="10"/>
      <c r="BF1137" s="10"/>
      <c r="BG1137" s="10"/>
      <c r="BH1137" s="10"/>
      <c r="BI1137" s="10"/>
      <c r="BJ1137" s="10"/>
      <c r="BK1137" s="10"/>
      <c r="BL1137" s="10"/>
      <c r="BM1137" s="10"/>
      <c r="BN1137" s="10"/>
      <c r="BO1137" s="10"/>
      <c r="BP1137" s="10"/>
      <c r="BQ1137" s="10"/>
      <c r="BR1137" s="10"/>
      <c r="BS1137" s="10"/>
      <c r="BT1137" s="10"/>
      <c r="BU1137" s="10"/>
      <c r="BV1137" s="10"/>
      <c r="BW1137" s="10"/>
      <c r="BX1137" s="10"/>
      <c r="BY1137" s="10"/>
      <c r="BZ1137" s="10"/>
      <c r="CA1137" s="10"/>
      <c r="CB1137" s="10"/>
      <c r="CC1137" s="10"/>
      <c r="CD1137" s="10"/>
      <c r="CE1137" s="10"/>
      <c r="CF1137" s="10"/>
      <c r="CG1137" s="10"/>
      <c r="CH1137" s="10"/>
      <c r="CI1137" s="10"/>
      <c r="CJ1137" s="10"/>
      <c r="CK1137" s="10"/>
      <c r="CL1137" s="10"/>
      <c r="CM1137" s="10"/>
      <c r="CN1137" s="10"/>
      <c r="CO1137" s="10"/>
      <c r="CP1137" s="10"/>
      <c r="CQ1137" s="10"/>
      <c r="CR1137" s="10"/>
      <c r="CS1137" s="10"/>
      <c r="CT1137" s="10"/>
      <c r="CU1137" s="10"/>
      <c r="CV1137" s="10"/>
      <c r="CW1137" s="10"/>
      <c r="CX1137" s="10"/>
      <c r="CY1137" s="10"/>
      <c r="CZ1137" s="10"/>
      <c r="DA1137" s="10"/>
      <c r="DB1137" s="10"/>
      <c r="DC1137" s="10"/>
      <c r="DD1137" s="10"/>
      <c r="DE1137" s="10"/>
      <c r="DF1137" s="10"/>
      <c r="DG1137" s="10"/>
      <c r="DH1137" s="10"/>
      <c r="DI1137" s="10"/>
      <c r="DJ1137" s="10"/>
      <c r="DK1137" s="10"/>
      <c r="DL1137" s="10"/>
      <c r="DM1137" s="10"/>
      <c r="DN1137" s="10"/>
      <c r="DO1137" s="10"/>
      <c r="DP1137" s="10"/>
      <c r="DQ1137" s="10"/>
      <c r="DR1137" s="10"/>
      <c r="DS1137" s="10"/>
      <c r="DT1137" s="10"/>
      <c r="DU1137" s="10"/>
      <c r="DV1137" s="10"/>
      <c r="DW1137" s="10"/>
      <c r="DX1137" s="10"/>
      <c r="DY1137" s="10"/>
      <c r="DZ1137" s="10"/>
      <c r="EA1137" s="10"/>
      <c r="EB1137" s="10"/>
      <c r="EC1137" s="10"/>
      <c r="ED1137" s="10"/>
      <c r="EE1137" s="10"/>
      <c r="EF1137" s="10"/>
      <c r="EG1137" s="10"/>
      <c r="EH1137" s="10"/>
      <c r="EI1137" s="10"/>
      <c r="EJ1137" s="10"/>
      <c r="EK1137" s="10"/>
      <c r="EL1137" s="10"/>
      <c r="EM1137" s="10"/>
      <c r="EN1137" s="10"/>
      <c r="EO1137" s="10"/>
      <c r="EP1137" s="10"/>
      <c r="EQ1137" s="10"/>
      <c r="ER1137" s="10"/>
      <c r="ES1137" s="10"/>
      <c r="ET1137" s="10"/>
      <c r="EU1137" s="10"/>
      <c r="EV1137" s="10"/>
      <c r="EW1137" s="10"/>
      <c r="EX1137" s="10"/>
      <c r="EY1137" s="10"/>
      <c r="EZ1137" s="10"/>
      <c r="FA1137" s="10"/>
      <c r="FB1137" s="10"/>
      <c r="FC1137" s="10"/>
      <c r="FD1137" s="10"/>
      <c r="FE1137" s="10"/>
      <c r="FF1137" s="10"/>
      <c r="FG1137" s="10"/>
      <c r="FH1137" s="10"/>
      <c r="FI1137" s="10"/>
      <c r="FJ1137" s="10"/>
      <c r="FK1137" s="10"/>
      <c r="FL1137" s="10"/>
      <c r="FM1137" s="10"/>
      <c r="FN1137" s="10"/>
      <c r="FO1137" s="10"/>
      <c r="FP1137" s="10"/>
      <c r="FQ1137" s="10"/>
      <c r="FR1137" s="10"/>
      <c r="FS1137" s="10"/>
      <c r="FT1137" s="10"/>
      <c r="FU1137" s="10"/>
      <c r="FV1137" s="10"/>
      <c r="FW1137" s="10"/>
      <c r="FX1137" s="10"/>
      <c r="FY1137" s="10"/>
      <c r="FZ1137" s="10"/>
      <c r="GA1137" s="10"/>
      <c r="GB1137" s="10"/>
      <c r="GC1137" s="10"/>
      <c r="GD1137" s="10"/>
      <c r="GE1137" s="10"/>
      <c r="GF1137" s="10"/>
      <c r="GG1137" s="10"/>
      <c r="GH1137" s="10"/>
      <c r="GI1137" s="10"/>
      <c r="GJ1137" s="10"/>
      <c r="GK1137" s="10"/>
      <c r="GL1137" s="10"/>
      <c r="GM1137" s="10"/>
      <c r="GN1137" s="10"/>
      <c r="GO1137" s="10"/>
      <c r="GP1137" s="10"/>
      <c r="GQ1137" s="10"/>
      <c r="GR1137" s="10"/>
      <c r="GS1137" s="10"/>
      <c r="GT1137" s="10"/>
      <c r="GU1137" s="10"/>
      <c r="GV1137" s="10"/>
      <c r="GW1137" s="10"/>
      <c r="GX1137" s="10"/>
      <c r="GY1137" s="10"/>
      <c r="GZ1137" s="10"/>
      <c r="HA1137" s="10"/>
      <c r="HB1137" s="10"/>
      <c r="HC1137" s="10"/>
      <c r="HD1137" s="10"/>
      <c r="HE1137" s="10"/>
      <c r="HF1137" s="10"/>
    </row>
    <row r="1138" spans="1:214" ht="25.5">
      <c r="A1138" s="71" t="s">
        <v>752</v>
      </c>
      <c r="B1138" s="7">
        <v>3101312</v>
      </c>
      <c r="C1138" s="7" t="s">
        <v>325</v>
      </c>
      <c r="D1138" s="8">
        <v>983111</v>
      </c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  <c r="T1138" s="10"/>
      <c r="U1138" s="10"/>
      <c r="V1138" s="10"/>
      <c r="W1138" s="10"/>
      <c r="X1138" s="10"/>
      <c r="Y1138" s="10"/>
      <c r="Z1138" s="10"/>
      <c r="AA1138" s="10"/>
      <c r="AB1138" s="10"/>
      <c r="AC1138" s="10"/>
      <c r="AD1138" s="10"/>
      <c r="AE1138" s="10"/>
      <c r="AF1138" s="10"/>
      <c r="AG1138" s="10"/>
      <c r="AH1138" s="10"/>
      <c r="AI1138" s="10"/>
      <c r="AJ1138" s="10"/>
      <c r="AK1138" s="10"/>
      <c r="AL1138" s="10"/>
      <c r="AM1138" s="10"/>
      <c r="AN1138" s="10"/>
      <c r="AO1138" s="10"/>
      <c r="AP1138" s="10"/>
      <c r="AQ1138" s="10"/>
      <c r="AR1138" s="10"/>
      <c r="AS1138" s="10"/>
      <c r="AT1138" s="10"/>
      <c r="AU1138" s="10"/>
      <c r="AV1138" s="10"/>
      <c r="AW1138" s="10"/>
      <c r="AX1138" s="10"/>
      <c r="AY1138" s="10"/>
      <c r="AZ1138" s="10"/>
      <c r="BA1138" s="10"/>
      <c r="BB1138" s="10"/>
      <c r="BC1138" s="10"/>
      <c r="BD1138" s="10"/>
      <c r="BE1138" s="10"/>
      <c r="BF1138" s="10"/>
      <c r="BG1138" s="10"/>
      <c r="BH1138" s="10"/>
      <c r="BI1138" s="10"/>
      <c r="BJ1138" s="10"/>
      <c r="BK1138" s="10"/>
      <c r="BL1138" s="10"/>
      <c r="BM1138" s="10"/>
      <c r="BN1138" s="10"/>
      <c r="BO1138" s="10"/>
      <c r="BP1138" s="10"/>
      <c r="BQ1138" s="10"/>
      <c r="BR1138" s="10"/>
      <c r="BS1138" s="10"/>
      <c r="BT1138" s="10"/>
      <c r="BU1138" s="10"/>
      <c r="BV1138" s="10"/>
      <c r="BW1138" s="10"/>
      <c r="BX1138" s="10"/>
      <c r="BY1138" s="10"/>
      <c r="BZ1138" s="10"/>
      <c r="CA1138" s="10"/>
      <c r="CB1138" s="10"/>
      <c r="CC1138" s="10"/>
      <c r="CD1138" s="10"/>
      <c r="CE1138" s="10"/>
      <c r="CF1138" s="10"/>
      <c r="CG1138" s="10"/>
      <c r="CH1138" s="10"/>
      <c r="CI1138" s="10"/>
      <c r="CJ1138" s="10"/>
      <c r="CK1138" s="10"/>
      <c r="CL1138" s="10"/>
      <c r="CM1138" s="10"/>
      <c r="CN1138" s="10"/>
      <c r="CO1138" s="10"/>
      <c r="CP1138" s="10"/>
      <c r="CQ1138" s="10"/>
      <c r="CR1138" s="10"/>
      <c r="CS1138" s="10"/>
      <c r="CT1138" s="10"/>
      <c r="CU1138" s="10"/>
      <c r="CV1138" s="10"/>
      <c r="CW1138" s="10"/>
      <c r="CX1138" s="10"/>
      <c r="CY1138" s="10"/>
      <c r="CZ1138" s="10"/>
      <c r="DA1138" s="10"/>
      <c r="DB1138" s="10"/>
      <c r="DC1138" s="10"/>
      <c r="DD1138" s="10"/>
      <c r="DE1138" s="10"/>
      <c r="DF1138" s="10"/>
      <c r="DG1138" s="10"/>
      <c r="DH1138" s="10"/>
      <c r="DI1138" s="10"/>
      <c r="DJ1138" s="10"/>
      <c r="DK1138" s="10"/>
      <c r="DL1138" s="10"/>
      <c r="DM1138" s="10"/>
      <c r="DN1138" s="10"/>
      <c r="DO1138" s="10"/>
      <c r="DP1138" s="10"/>
      <c r="DQ1138" s="10"/>
      <c r="DR1138" s="10"/>
      <c r="DS1138" s="10"/>
      <c r="DT1138" s="10"/>
      <c r="DU1138" s="10"/>
      <c r="DV1138" s="10"/>
      <c r="DW1138" s="10"/>
      <c r="DX1138" s="10"/>
      <c r="DY1138" s="10"/>
      <c r="DZ1138" s="10"/>
      <c r="EA1138" s="10"/>
      <c r="EB1138" s="10"/>
      <c r="EC1138" s="10"/>
      <c r="ED1138" s="10"/>
      <c r="EE1138" s="10"/>
      <c r="EF1138" s="10"/>
      <c r="EG1138" s="10"/>
      <c r="EH1138" s="10"/>
      <c r="EI1138" s="10"/>
      <c r="EJ1138" s="10"/>
      <c r="EK1138" s="10"/>
      <c r="EL1138" s="10"/>
      <c r="EM1138" s="10"/>
      <c r="EN1138" s="10"/>
      <c r="EO1138" s="10"/>
      <c r="EP1138" s="10"/>
      <c r="EQ1138" s="10"/>
      <c r="ER1138" s="10"/>
      <c r="ES1138" s="10"/>
      <c r="ET1138" s="10"/>
      <c r="EU1138" s="10"/>
      <c r="EV1138" s="10"/>
      <c r="EW1138" s="10"/>
      <c r="EX1138" s="10"/>
      <c r="EY1138" s="10"/>
      <c r="EZ1138" s="10"/>
      <c r="FA1138" s="10"/>
      <c r="FB1138" s="10"/>
      <c r="FC1138" s="10"/>
      <c r="FD1138" s="10"/>
      <c r="FE1138" s="10"/>
      <c r="FF1138" s="10"/>
      <c r="FG1138" s="10"/>
      <c r="FH1138" s="10"/>
      <c r="FI1138" s="10"/>
      <c r="FJ1138" s="10"/>
      <c r="FK1138" s="10"/>
      <c r="FL1138" s="10"/>
      <c r="FM1138" s="10"/>
      <c r="FN1138" s="10"/>
      <c r="FO1138" s="10"/>
      <c r="FP1138" s="10"/>
      <c r="FQ1138" s="10"/>
      <c r="FR1138" s="10"/>
      <c r="FS1138" s="10"/>
      <c r="FT1138" s="10"/>
      <c r="FU1138" s="10"/>
      <c r="FV1138" s="10"/>
      <c r="FW1138" s="10"/>
      <c r="FX1138" s="10"/>
      <c r="FY1138" s="10"/>
      <c r="FZ1138" s="10"/>
      <c r="GA1138" s="10"/>
      <c r="GB1138" s="10"/>
      <c r="GC1138" s="10"/>
      <c r="GD1138" s="10"/>
      <c r="GE1138" s="10"/>
      <c r="GF1138" s="10"/>
      <c r="GG1138" s="10"/>
      <c r="GH1138" s="10"/>
      <c r="GI1138" s="10"/>
      <c r="GJ1138" s="10"/>
      <c r="GK1138" s="10"/>
      <c r="GL1138" s="10"/>
      <c r="GM1138" s="10"/>
      <c r="GN1138" s="10"/>
      <c r="GO1138" s="10"/>
      <c r="GP1138" s="10"/>
      <c r="GQ1138" s="10"/>
      <c r="GR1138" s="10"/>
      <c r="GS1138" s="10"/>
      <c r="GT1138" s="10"/>
      <c r="GU1138" s="10"/>
      <c r="GV1138" s="10"/>
      <c r="GW1138" s="10"/>
      <c r="GX1138" s="10"/>
      <c r="GY1138" s="10"/>
      <c r="GZ1138" s="10"/>
      <c r="HA1138" s="10"/>
      <c r="HB1138" s="10"/>
      <c r="HC1138" s="10"/>
      <c r="HD1138" s="10"/>
      <c r="HE1138" s="10"/>
      <c r="HF1138" s="10"/>
    </row>
    <row r="1139" spans="1:214" ht="25.5">
      <c r="A1139" s="71" t="s">
        <v>752</v>
      </c>
      <c r="B1139" s="7">
        <v>3101313</v>
      </c>
      <c r="C1139" s="7" t="s">
        <v>326</v>
      </c>
      <c r="D1139" s="8">
        <v>1636433</v>
      </c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  <c r="T1139" s="10"/>
      <c r="U1139" s="10"/>
      <c r="V1139" s="10"/>
      <c r="W1139" s="10"/>
      <c r="X1139" s="10"/>
      <c r="Y1139" s="10"/>
      <c r="Z1139" s="10"/>
      <c r="AA1139" s="10"/>
      <c r="AB1139" s="10"/>
      <c r="AC1139" s="10"/>
      <c r="AD1139" s="10"/>
      <c r="AE1139" s="10"/>
      <c r="AF1139" s="10"/>
      <c r="AG1139" s="10"/>
      <c r="AH1139" s="10"/>
      <c r="AI1139" s="10"/>
      <c r="AJ1139" s="10"/>
      <c r="AK1139" s="10"/>
      <c r="AL1139" s="10"/>
      <c r="AM1139" s="10"/>
      <c r="AN1139" s="10"/>
      <c r="AO1139" s="10"/>
      <c r="AP1139" s="10"/>
      <c r="AQ1139" s="10"/>
      <c r="AR1139" s="10"/>
      <c r="AS1139" s="10"/>
      <c r="AT1139" s="10"/>
      <c r="AU1139" s="10"/>
      <c r="AV1139" s="10"/>
      <c r="AW1139" s="10"/>
      <c r="AX1139" s="10"/>
      <c r="AY1139" s="10"/>
      <c r="AZ1139" s="10"/>
      <c r="BA1139" s="10"/>
      <c r="BB1139" s="10"/>
      <c r="BC1139" s="10"/>
      <c r="BD1139" s="10"/>
      <c r="BE1139" s="10"/>
      <c r="BF1139" s="10"/>
      <c r="BG1139" s="10"/>
      <c r="BH1139" s="10"/>
      <c r="BI1139" s="10"/>
      <c r="BJ1139" s="10"/>
      <c r="BK1139" s="10"/>
      <c r="BL1139" s="10"/>
      <c r="BM1139" s="10"/>
      <c r="BN1139" s="10"/>
      <c r="BO1139" s="10"/>
      <c r="BP1139" s="10"/>
      <c r="BQ1139" s="10"/>
      <c r="BR1139" s="10"/>
      <c r="BS1139" s="10"/>
      <c r="BT1139" s="10"/>
      <c r="BU1139" s="10"/>
      <c r="BV1139" s="10"/>
      <c r="BW1139" s="10"/>
      <c r="BX1139" s="10"/>
      <c r="BY1139" s="10"/>
      <c r="BZ1139" s="10"/>
      <c r="CA1139" s="10"/>
      <c r="CB1139" s="10"/>
      <c r="CC1139" s="10"/>
      <c r="CD1139" s="10"/>
      <c r="CE1139" s="10"/>
      <c r="CF1139" s="10"/>
      <c r="CG1139" s="10"/>
      <c r="CH1139" s="10"/>
      <c r="CI1139" s="10"/>
      <c r="CJ1139" s="10"/>
      <c r="CK1139" s="10"/>
      <c r="CL1139" s="10"/>
      <c r="CM1139" s="10"/>
      <c r="CN1139" s="10"/>
      <c r="CO1139" s="10"/>
      <c r="CP1139" s="10"/>
      <c r="CQ1139" s="10"/>
      <c r="CR1139" s="10"/>
      <c r="CS1139" s="10"/>
      <c r="CT1139" s="10"/>
      <c r="CU1139" s="10"/>
      <c r="CV1139" s="10"/>
      <c r="CW1139" s="10"/>
      <c r="CX1139" s="10"/>
      <c r="CY1139" s="10"/>
      <c r="CZ1139" s="10"/>
      <c r="DA1139" s="10"/>
      <c r="DB1139" s="10"/>
      <c r="DC1139" s="10"/>
      <c r="DD1139" s="10"/>
      <c r="DE1139" s="10"/>
      <c r="DF1139" s="10"/>
      <c r="DG1139" s="10"/>
      <c r="DH1139" s="10"/>
      <c r="DI1139" s="10"/>
      <c r="DJ1139" s="10"/>
      <c r="DK1139" s="10"/>
      <c r="DL1139" s="10"/>
      <c r="DM1139" s="10"/>
      <c r="DN1139" s="10"/>
      <c r="DO1139" s="10"/>
      <c r="DP1139" s="10"/>
      <c r="DQ1139" s="10"/>
      <c r="DR1139" s="10"/>
      <c r="DS1139" s="10"/>
      <c r="DT1139" s="10"/>
      <c r="DU1139" s="10"/>
      <c r="DV1139" s="10"/>
      <c r="DW1139" s="10"/>
      <c r="DX1139" s="10"/>
      <c r="DY1139" s="10"/>
      <c r="DZ1139" s="10"/>
      <c r="EA1139" s="10"/>
      <c r="EB1139" s="10"/>
      <c r="EC1139" s="10"/>
      <c r="ED1139" s="10"/>
      <c r="EE1139" s="10"/>
      <c r="EF1139" s="10"/>
      <c r="EG1139" s="10"/>
      <c r="EH1139" s="10"/>
      <c r="EI1139" s="10"/>
      <c r="EJ1139" s="10"/>
      <c r="EK1139" s="10"/>
      <c r="EL1139" s="10"/>
      <c r="EM1139" s="10"/>
      <c r="EN1139" s="10"/>
      <c r="EO1139" s="10"/>
      <c r="EP1139" s="10"/>
      <c r="EQ1139" s="10"/>
      <c r="ER1139" s="10"/>
      <c r="ES1139" s="10"/>
      <c r="ET1139" s="10"/>
      <c r="EU1139" s="10"/>
      <c r="EV1139" s="10"/>
      <c r="EW1139" s="10"/>
      <c r="EX1139" s="10"/>
      <c r="EY1139" s="10"/>
      <c r="EZ1139" s="10"/>
      <c r="FA1139" s="10"/>
      <c r="FB1139" s="10"/>
      <c r="FC1139" s="10"/>
      <c r="FD1139" s="10"/>
      <c r="FE1139" s="10"/>
      <c r="FF1139" s="10"/>
      <c r="FG1139" s="10"/>
      <c r="FH1139" s="10"/>
      <c r="FI1139" s="10"/>
      <c r="FJ1139" s="10"/>
      <c r="FK1139" s="10"/>
      <c r="FL1139" s="10"/>
      <c r="FM1139" s="10"/>
      <c r="FN1139" s="10"/>
      <c r="FO1139" s="10"/>
      <c r="FP1139" s="10"/>
      <c r="FQ1139" s="10"/>
      <c r="FR1139" s="10"/>
      <c r="FS1139" s="10"/>
      <c r="FT1139" s="10"/>
      <c r="FU1139" s="10"/>
      <c r="FV1139" s="10"/>
      <c r="FW1139" s="10"/>
      <c r="FX1139" s="10"/>
      <c r="FY1139" s="10"/>
      <c r="FZ1139" s="10"/>
      <c r="GA1139" s="10"/>
      <c r="GB1139" s="10"/>
      <c r="GC1139" s="10"/>
      <c r="GD1139" s="10"/>
      <c r="GE1139" s="10"/>
      <c r="GF1139" s="10"/>
      <c r="GG1139" s="10"/>
      <c r="GH1139" s="10"/>
      <c r="GI1139" s="10"/>
      <c r="GJ1139" s="10"/>
      <c r="GK1139" s="10"/>
      <c r="GL1139" s="10"/>
      <c r="GM1139" s="10"/>
      <c r="GN1139" s="10"/>
      <c r="GO1139" s="10"/>
      <c r="GP1139" s="10"/>
      <c r="GQ1139" s="10"/>
      <c r="GR1139" s="10"/>
      <c r="GS1139" s="10"/>
      <c r="GT1139" s="10"/>
      <c r="GU1139" s="10"/>
      <c r="GV1139" s="10"/>
      <c r="GW1139" s="10"/>
      <c r="GX1139" s="10"/>
      <c r="GY1139" s="10"/>
      <c r="GZ1139" s="10"/>
      <c r="HA1139" s="10"/>
      <c r="HB1139" s="10"/>
      <c r="HC1139" s="10"/>
      <c r="HD1139" s="10"/>
      <c r="HE1139" s="10"/>
      <c r="HF1139" s="10"/>
    </row>
    <row r="1140" spans="1:214" ht="25.5">
      <c r="A1140" s="71" t="s">
        <v>752</v>
      </c>
      <c r="B1140" s="7">
        <v>3101314</v>
      </c>
      <c r="C1140" s="7" t="s">
        <v>327</v>
      </c>
      <c r="D1140" s="8">
        <v>58270</v>
      </c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  <c r="T1140" s="10"/>
      <c r="U1140" s="10"/>
      <c r="V1140" s="10"/>
      <c r="W1140" s="10"/>
      <c r="X1140" s="10"/>
      <c r="Y1140" s="10"/>
      <c r="Z1140" s="10"/>
      <c r="AA1140" s="10"/>
      <c r="AB1140" s="10"/>
      <c r="AC1140" s="10"/>
      <c r="AD1140" s="10"/>
      <c r="AE1140" s="10"/>
      <c r="AF1140" s="10"/>
      <c r="AG1140" s="10"/>
      <c r="AH1140" s="10"/>
      <c r="AI1140" s="10"/>
      <c r="AJ1140" s="10"/>
      <c r="AK1140" s="10"/>
      <c r="AL1140" s="10"/>
      <c r="AM1140" s="10"/>
      <c r="AN1140" s="10"/>
      <c r="AO1140" s="10"/>
      <c r="AP1140" s="10"/>
      <c r="AQ1140" s="10"/>
      <c r="AR1140" s="10"/>
      <c r="AS1140" s="10"/>
      <c r="AT1140" s="10"/>
      <c r="AU1140" s="10"/>
      <c r="AV1140" s="10"/>
      <c r="AW1140" s="10"/>
      <c r="AX1140" s="10"/>
      <c r="AY1140" s="10"/>
      <c r="AZ1140" s="10"/>
      <c r="BA1140" s="10"/>
      <c r="BB1140" s="10"/>
      <c r="BC1140" s="10"/>
      <c r="BD1140" s="10"/>
      <c r="BE1140" s="10"/>
      <c r="BF1140" s="10"/>
      <c r="BG1140" s="10"/>
      <c r="BH1140" s="10"/>
      <c r="BI1140" s="10"/>
      <c r="BJ1140" s="10"/>
      <c r="BK1140" s="10"/>
      <c r="BL1140" s="10"/>
      <c r="BM1140" s="10"/>
      <c r="BN1140" s="10"/>
      <c r="BO1140" s="10"/>
      <c r="BP1140" s="10"/>
      <c r="BQ1140" s="10"/>
      <c r="BR1140" s="10"/>
      <c r="BS1140" s="10"/>
      <c r="BT1140" s="10"/>
      <c r="BU1140" s="10"/>
      <c r="BV1140" s="10"/>
      <c r="BW1140" s="10"/>
      <c r="BX1140" s="10"/>
      <c r="BY1140" s="10"/>
      <c r="BZ1140" s="10"/>
      <c r="CA1140" s="10"/>
      <c r="CB1140" s="10"/>
      <c r="CC1140" s="10"/>
      <c r="CD1140" s="10"/>
      <c r="CE1140" s="10"/>
      <c r="CF1140" s="10"/>
      <c r="CG1140" s="10"/>
      <c r="CH1140" s="10"/>
      <c r="CI1140" s="10"/>
      <c r="CJ1140" s="10"/>
      <c r="CK1140" s="10"/>
      <c r="CL1140" s="10"/>
      <c r="CM1140" s="10"/>
      <c r="CN1140" s="10"/>
      <c r="CO1140" s="10"/>
      <c r="CP1140" s="10"/>
      <c r="CQ1140" s="10"/>
      <c r="CR1140" s="10"/>
      <c r="CS1140" s="10"/>
      <c r="CT1140" s="10"/>
      <c r="CU1140" s="10"/>
      <c r="CV1140" s="10"/>
      <c r="CW1140" s="10"/>
      <c r="CX1140" s="10"/>
      <c r="CY1140" s="10"/>
      <c r="CZ1140" s="10"/>
      <c r="DA1140" s="10"/>
      <c r="DB1140" s="10"/>
      <c r="DC1140" s="10"/>
      <c r="DD1140" s="10"/>
      <c r="DE1140" s="10"/>
      <c r="DF1140" s="10"/>
      <c r="DG1140" s="10"/>
      <c r="DH1140" s="10"/>
      <c r="DI1140" s="10"/>
      <c r="DJ1140" s="10"/>
      <c r="DK1140" s="10"/>
      <c r="DL1140" s="10"/>
      <c r="DM1140" s="10"/>
      <c r="DN1140" s="10"/>
      <c r="DO1140" s="10"/>
      <c r="DP1140" s="10"/>
      <c r="DQ1140" s="10"/>
      <c r="DR1140" s="10"/>
      <c r="DS1140" s="10"/>
      <c r="DT1140" s="10"/>
      <c r="DU1140" s="10"/>
      <c r="DV1140" s="10"/>
      <c r="DW1140" s="10"/>
      <c r="DX1140" s="10"/>
      <c r="DY1140" s="10"/>
      <c r="DZ1140" s="10"/>
      <c r="EA1140" s="10"/>
      <c r="EB1140" s="10"/>
      <c r="EC1140" s="10"/>
      <c r="ED1140" s="10"/>
      <c r="EE1140" s="10"/>
      <c r="EF1140" s="10"/>
      <c r="EG1140" s="10"/>
      <c r="EH1140" s="10"/>
      <c r="EI1140" s="10"/>
      <c r="EJ1140" s="10"/>
      <c r="EK1140" s="10"/>
      <c r="EL1140" s="10"/>
      <c r="EM1140" s="10"/>
      <c r="EN1140" s="10"/>
      <c r="EO1140" s="10"/>
      <c r="EP1140" s="10"/>
      <c r="EQ1140" s="10"/>
      <c r="ER1140" s="10"/>
      <c r="ES1140" s="10"/>
      <c r="ET1140" s="10"/>
      <c r="EU1140" s="10"/>
      <c r="EV1140" s="10"/>
      <c r="EW1140" s="10"/>
      <c r="EX1140" s="10"/>
      <c r="EY1140" s="10"/>
      <c r="EZ1140" s="10"/>
      <c r="FA1140" s="10"/>
      <c r="FB1140" s="10"/>
      <c r="FC1140" s="10"/>
      <c r="FD1140" s="10"/>
      <c r="FE1140" s="10"/>
      <c r="FF1140" s="10"/>
      <c r="FG1140" s="10"/>
      <c r="FH1140" s="10"/>
      <c r="FI1140" s="10"/>
      <c r="FJ1140" s="10"/>
      <c r="FK1140" s="10"/>
      <c r="FL1140" s="10"/>
      <c r="FM1140" s="10"/>
      <c r="FN1140" s="10"/>
      <c r="FO1140" s="10"/>
      <c r="FP1140" s="10"/>
      <c r="FQ1140" s="10"/>
      <c r="FR1140" s="10"/>
      <c r="FS1140" s="10"/>
      <c r="FT1140" s="10"/>
      <c r="FU1140" s="10"/>
      <c r="FV1140" s="10"/>
      <c r="FW1140" s="10"/>
      <c r="FX1140" s="10"/>
      <c r="FY1140" s="10"/>
      <c r="FZ1140" s="10"/>
      <c r="GA1140" s="10"/>
      <c r="GB1140" s="10"/>
      <c r="GC1140" s="10"/>
      <c r="GD1140" s="10"/>
      <c r="GE1140" s="10"/>
      <c r="GF1140" s="10"/>
      <c r="GG1140" s="10"/>
      <c r="GH1140" s="10"/>
      <c r="GI1140" s="10"/>
      <c r="GJ1140" s="10"/>
      <c r="GK1140" s="10"/>
      <c r="GL1140" s="10"/>
      <c r="GM1140" s="10"/>
      <c r="GN1140" s="10"/>
      <c r="GO1140" s="10"/>
      <c r="GP1140" s="10"/>
      <c r="GQ1140" s="10"/>
      <c r="GR1140" s="10"/>
      <c r="GS1140" s="10"/>
      <c r="GT1140" s="10"/>
      <c r="GU1140" s="10"/>
      <c r="GV1140" s="10"/>
      <c r="GW1140" s="10"/>
      <c r="GX1140" s="10"/>
      <c r="GY1140" s="10"/>
      <c r="GZ1140" s="10"/>
      <c r="HA1140" s="10"/>
      <c r="HB1140" s="10"/>
      <c r="HC1140" s="10"/>
      <c r="HD1140" s="10"/>
      <c r="HE1140" s="10"/>
      <c r="HF1140" s="10"/>
    </row>
    <row r="1141" spans="1:214" ht="25.5">
      <c r="A1141" s="71" t="s">
        <v>752</v>
      </c>
      <c r="B1141" s="7">
        <v>3101315</v>
      </c>
      <c r="C1141" s="7" t="s">
        <v>328</v>
      </c>
      <c r="D1141" s="8">
        <v>95691</v>
      </c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  <c r="T1141" s="10"/>
      <c r="U1141" s="10"/>
      <c r="V1141" s="10"/>
      <c r="W1141" s="10"/>
      <c r="X1141" s="10"/>
      <c r="Y1141" s="10"/>
      <c r="Z1141" s="10"/>
      <c r="AA1141" s="10"/>
      <c r="AB1141" s="10"/>
      <c r="AC1141" s="10"/>
      <c r="AD1141" s="10"/>
      <c r="AE1141" s="10"/>
      <c r="AF1141" s="10"/>
      <c r="AG1141" s="10"/>
      <c r="AH1141" s="10"/>
      <c r="AI1141" s="10"/>
      <c r="AJ1141" s="10"/>
      <c r="AK1141" s="10"/>
      <c r="AL1141" s="10"/>
      <c r="AM1141" s="10"/>
      <c r="AN1141" s="10"/>
      <c r="AO1141" s="10"/>
      <c r="AP1141" s="10"/>
      <c r="AQ1141" s="10"/>
      <c r="AR1141" s="10"/>
      <c r="AS1141" s="10"/>
      <c r="AT1141" s="10"/>
      <c r="AU1141" s="10"/>
      <c r="AV1141" s="10"/>
      <c r="AW1141" s="10"/>
      <c r="AX1141" s="10"/>
      <c r="AY1141" s="10"/>
      <c r="AZ1141" s="10"/>
      <c r="BA1141" s="10"/>
      <c r="BB1141" s="10"/>
      <c r="BC1141" s="10"/>
      <c r="BD1141" s="10"/>
      <c r="BE1141" s="10"/>
      <c r="BF1141" s="10"/>
      <c r="BG1141" s="10"/>
      <c r="BH1141" s="10"/>
      <c r="BI1141" s="10"/>
      <c r="BJ1141" s="10"/>
      <c r="BK1141" s="10"/>
      <c r="BL1141" s="10"/>
      <c r="BM1141" s="10"/>
      <c r="BN1141" s="10"/>
      <c r="BO1141" s="10"/>
      <c r="BP1141" s="10"/>
      <c r="BQ1141" s="10"/>
      <c r="BR1141" s="10"/>
      <c r="BS1141" s="10"/>
      <c r="BT1141" s="10"/>
      <c r="BU1141" s="10"/>
      <c r="BV1141" s="10"/>
      <c r="BW1141" s="10"/>
      <c r="BX1141" s="10"/>
      <c r="BY1141" s="10"/>
      <c r="BZ1141" s="10"/>
      <c r="CA1141" s="10"/>
      <c r="CB1141" s="10"/>
      <c r="CC1141" s="10"/>
      <c r="CD1141" s="10"/>
      <c r="CE1141" s="10"/>
      <c r="CF1141" s="10"/>
      <c r="CG1141" s="10"/>
      <c r="CH1141" s="10"/>
      <c r="CI1141" s="10"/>
      <c r="CJ1141" s="10"/>
      <c r="CK1141" s="10"/>
      <c r="CL1141" s="10"/>
      <c r="CM1141" s="10"/>
      <c r="CN1141" s="10"/>
      <c r="CO1141" s="10"/>
      <c r="CP1141" s="10"/>
      <c r="CQ1141" s="10"/>
      <c r="CR1141" s="10"/>
      <c r="CS1141" s="10"/>
      <c r="CT1141" s="10"/>
      <c r="CU1141" s="10"/>
      <c r="CV1141" s="10"/>
      <c r="CW1141" s="10"/>
      <c r="CX1141" s="10"/>
      <c r="CY1141" s="10"/>
      <c r="CZ1141" s="10"/>
      <c r="DA1141" s="10"/>
      <c r="DB1141" s="10"/>
      <c r="DC1141" s="10"/>
      <c r="DD1141" s="10"/>
      <c r="DE1141" s="10"/>
      <c r="DF1141" s="10"/>
      <c r="DG1141" s="10"/>
      <c r="DH1141" s="10"/>
      <c r="DI1141" s="10"/>
      <c r="DJ1141" s="10"/>
      <c r="DK1141" s="10"/>
      <c r="DL1141" s="10"/>
      <c r="DM1141" s="10"/>
      <c r="DN1141" s="10"/>
      <c r="DO1141" s="10"/>
      <c r="DP1141" s="10"/>
      <c r="DQ1141" s="10"/>
      <c r="DR1141" s="10"/>
      <c r="DS1141" s="10"/>
      <c r="DT1141" s="10"/>
      <c r="DU1141" s="10"/>
      <c r="DV1141" s="10"/>
      <c r="DW1141" s="10"/>
      <c r="DX1141" s="10"/>
      <c r="DY1141" s="10"/>
      <c r="DZ1141" s="10"/>
      <c r="EA1141" s="10"/>
      <c r="EB1141" s="10"/>
      <c r="EC1141" s="10"/>
      <c r="ED1141" s="10"/>
      <c r="EE1141" s="10"/>
      <c r="EF1141" s="10"/>
      <c r="EG1141" s="10"/>
      <c r="EH1141" s="10"/>
      <c r="EI1141" s="10"/>
      <c r="EJ1141" s="10"/>
      <c r="EK1141" s="10"/>
      <c r="EL1141" s="10"/>
      <c r="EM1141" s="10"/>
      <c r="EN1141" s="10"/>
      <c r="EO1141" s="10"/>
      <c r="EP1141" s="10"/>
      <c r="EQ1141" s="10"/>
      <c r="ER1141" s="10"/>
      <c r="ES1141" s="10"/>
      <c r="ET1141" s="10"/>
      <c r="EU1141" s="10"/>
      <c r="EV1141" s="10"/>
      <c r="EW1141" s="10"/>
      <c r="EX1141" s="10"/>
      <c r="EY1141" s="10"/>
      <c r="EZ1141" s="10"/>
      <c r="FA1141" s="10"/>
      <c r="FB1141" s="10"/>
      <c r="FC1141" s="10"/>
      <c r="FD1141" s="10"/>
      <c r="FE1141" s="10"/>
      <c r="FF1141" s="10"/>
      <c r="FG1141" s="10"/>
      <c r="FH1141" s="10"/>
      <c r="FI1141" s="10"/>
      <c r="FJ1141" s="10"/>
      <c r="FK1141" s="10"/>
      <c r="FL1141" s="10"/>
      <c r="FM1141" s="10"/>
      <c r="FN1141" s="10"/>
      <c r="FO1141" s="10"/>
      <c r="FP1141" s="10"/>
      <c r="FQ1141" s="10"/>
      <c r="FR1141" s="10"/>
      <c r="FS1141" s="10"/>
      <c r="FT1141" s="10"/>
      <c r="FU1141" s="10"/>
      <c r="FV1141" s="10"/>
      <c r="FW1141" s="10"/>
      <c r="FX1141" s="10"/>
      <c r="FY1141" s="10"/>
      <c r="FZ1141" s="10"/>
      <c r="GA1141" s="10"/>
      <c r="GB1141" s="10"/>
      <c r="GC1141" s="10"/>
      <c r="GD1141" s="10"/>
      <c r="GE1141" s="10"/>
      <c r="GF1141" s="10"/>
      <c r="GG1141" s="10"/>
      <c r="GH1141" s="10"/>
      <c r="GI1141" s="10"/>
      <c r="GJ1141" s="10"/>
      <c r="GK1141" s="10"/>
      <c r="GL1141" s="10"/>
      <c r="GM1141" s="10"/>
      <c r="GN1141" s="10"/>
      <c r="GO1141" s="10"/>
      <c r="GP1141" s="10"/>
      <c r="GQ1141" s="10"/>
      <c r="GR1141" s="10"/>
      <c r="GS1141" s="10"/>
      <c r="GT1141" s="10"/>
      <c r="GU1141" s="10"/>
      <c r="GV1141" s="10"/>
      <c r="GW1141" s="10"/>
      <c r="GX1141" s="10"/>
      <c r="GY1141" s="10"/>
      <c r="GZ1141" s="10"/>
      <c r="HA1141" s="10"/>
      <c r="HB1141" s="10"/>
      <c r="HC1141" s="10"/>
      <c r="HD1141" s="10"/>
      <c r="HE1141" s="10"/>
      <c r="HF1141" s="10"/>
    </row>
    <row r="1142" spans="1:214" ht="25.5">
      <c r="A1142" s="71" t="s">
        <v>752</v>
      </c>
      <c r="B1142" s="7">
        <v>3101316</v>
      </c>
      <c r="C1142" s="7" t="s">
        <v>329</v>
      </c>
      <c r="D1142" s="8">
        <v>156045</v>
      </c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  <c r="T1142" s="10"/>
      <c r="U1142" s="10"/>
      <c r="V1142" s="10"/>
      <c r="W1142" s="10"/>
      <c r="X1142" s="10"/>
      <c r="Y1142" s="10"/>
      <c r="Z1142" s="10"/>
      <c r="AA1142" s="10"/>
      <c r="AB1142" s="10"/>
      <c r="AC1142" s="10"/>
      <c r="AD1142" s="10"/>
      <c r="AE1142" s="10"/>
      <c r="AF1142" s="10"/>
      <c r="AG1142" s="10"/>
      <c r="AH1142" s="10"/>
      <c r="AI1142" s="10"/>
      <c r="AJ1142" s="10"/>
      <c r="AK1142" s="10"/>
      <c r="AL1142" s="10"/>
      <c r="AM1142" s="10"/>
      <c r="AN1142" s="10"/>
      <c r="AO1142" s="10"/>
      <c r="AP1142" s="10"/>
      <c r="AQ1142" s="10"/>
      <c r="AR1142" s="10"/>
      <c r="AS1142" s="10"/>
      <c r="AT1142" s="10"/>
      <c r="AU1142" s="10"/>
      <c r="AV1142" s="10"/>
      <c r="AW1142" s="10"/>
      <c r="AX1142" s="10"/>
      <c r="AY1142" s="10"/>
      <c r="AZ1142" s="10"/>
      <c r="BA1142" s="10"/>
      <c r="BB1142" s="10"/>
      <c r="BC1142" s="10"/>
      <c r="BD1142" s="10"/>
      <c r="BE1142" s="10"/>
      <c r="BF1142" s="10"/>
      <c r="BG1142" s="10"/>
      <c r="BH1142" s="10"/>
      <c r="BI1142" s="10"/>
      <c r="BJ1142" s="10"/>
      <c r="BK1142" s="10"/>
      <c r="BL1142" s="10"/>
      <c r="BM1142" s="10"/>
      <c r="BN1142" s="10"/>
      <c r="BO1142" s="10"/>
      <c r="BP1142" s="10"/>
      <c r="BQ1142" s="10"/>
      <c r="BR1142" s="10"/>
      <c r="BS1142" s="10"/>
      <c r="BT1142" s="10"/>
      <c r="BU1142" s="10"/>
      <c r="BV1142" s="10"/>
      <c r="BW1142" s="10"/>
      <c r="BX1142" s="10"/>
      <c r="BY1142" s="10"/>
      <c r="BZ1142" s="10"/>
      <c r="CA1142" s="10"/>
      <c r="CB1142" s="10"/>
      <c r="CC1142" s="10"/>
      <c r="CD1142" s="10"/>
      <c r="CE1142" s="10"/>
      <c r="CF1142" s="10"/>
      <c r="CG1142" s="10"/>
      <c r="CH1142" s="10"/>
      <c r="CI1142" s="10"/>
      <c r="CJ1142" s="10"/>
      <c r="CK1142" s="10"/>
      <c r="CL1142" s="10"/>
      <c r="CM1142" s="10"/>
      <c r="CN1142" s="10"/>
      <c r="CO1142" s="10"/>
      <c r="CP1142" s="10"/>
      <c r="CQ1142" s="10"/>
      <c r="CR1142" s="10"/>
      <c r="CS1142" s="10"/>
      <c r="CT1142" s="10"/>
      <c r="CU1142" s="10"/>
      <c r="CV1142" s="10"/>
      <c r="CW1142" s="10"/>
      <c r="CX1142" s="10"/>
      <c r="CY1142" s="10"/>
      <c r="CZ1142" s="10"/>
      <c r="DA1142" s="10"/>
      <c r="DB1142" s="10"/>
      <c r="DC1142" s="10"/>
      <c r="DD1142" s="10"/>
      <c r="DE1142" s="10"/>
      <c r="DF1142" s="10"/>
      <c r="DG1142" s="10"/>
      <c r="DH1142" s="10"/>
      <c r="DI1142" s="10"/>
      <c r="DJ1142" s="10"/>
      <c r="DK1142" s="10"/>
      <c r="DL1142" s="10"/>
      <c r="DM1142" s="10"/>
      <c r="DN1142" s="10"/>
      <c r="DO1142" s="10"/>
      <c r="DP1142" s="10"/>
      <c r="DQ1142" s="10"/>
      <c r="DR1142" s="10"/>
      <c r="DS1142" s="10"/>
      <c r="DT1142" s="10"/>
      <c r="DU1142" s="10"/>
      <c r="DV1142" s="10"/>
      <c r="DW1142" s="10"/>
      <c r="DX1142" s="10"/>
      <c r="DY1142" s="10"/>
      <c r="DZ1142" s="10"/>
      <c r="EA1142" s="10"/>
      <c r="EB1142" s="10"/>
      <c r="EC1142" s="10"/>
      <c r="ED1142" s="10"/>
      <c r="EE1142" s="10"/>
      <c r="EF1142" s="10"/>
      <c r="EG1142" s="10"/>
      <c r="EH1142" s="10"/>
      <c r="EI1142" s="10"/>
      <c r="EJ1142" s="10"/>
      <c r="EK1142" s="10"/>
      <c r="EL1142" s="10"/>
      <c r="EM1142" s="10"/>
      <c r="EN1142" s="10"/>
      <c r="EO1142" s="10"/>
      <c r="EP1142" s="10"/>
      <c r="EQ1142" s="10"/>
      <c r="ER1142" s="10"/>
      <c r="ES1142" s="10"/>
      <c r="ET1142" s="10"/>
      <c r="EU1142" s="10"/>
      <c r="EV1142" s="10"/>
      <c r="EW1142" s="10"/>
      <c r="EX1142" s="10"/>
      <c r="EY1142" s="10"/>
      <c r="EZ1142" s="10"/>
      <c r="FA1142" s="10"/>
      <c r="FB1142" s="10"/>
      <c r="FC1142" s="10"/>
      <c r="FD1142" s="10"/>
      <c r="FE1142" s="10"/>
      <c r="FF1142" s="10"/>
      <c r="FG1142" s="10"/>
      <c r="FH1142" s="10"/>
      <c r="FI1142" s="10"/>
      <c r="FJ1142" s="10"/>
      <c r="FK1142" s="10"/>
      <c r="FL1142" s="10"/>
      <c r="FM1142" s="10"/>
      <c r="FN1142" s="10"/>
      <c r="FO1142" s="10"/>
      <c r="FP1142" s="10"/>
      <c r="FQ1142" s="10"/>
      <c r="FR1142" s="10"/>
      <c r="FS1142" s="10"/>
      <c r="FT1142" s="10"/>
      <c r="FU1142" s="10"/>
      <c r="FV1142" s="10"/>
      <c r="FW1142" s="10"/>
      <c r="FX1142" s="10"/>
      <c r="FY1142" s="10"/>
      <c r="FZ1142" s="10"/>
      <c r="GA1142" s="10"/>
      <c r="GB1142" s="10"/>
      <c r="GC1142" s="10"/>
      <c r="GD1142" s="10"/>
      <c r="GE1142" s="10"/>
      <c r="GF1142" s="10"/>
      <c r="GG1142" s="10"/>
      <c r="GH1142" s="10"/>
      <c r="GI1142" s="10"/>
      <c r="GJ1142" s="10"/>
      <c r="GK1142" s="10"/>
      <c r="GL1142" s="10"/>
      <c r="GM1142" s="10"/>
      <c r="GN1142" s="10"/>
      <c r="GO1142" s="10"/>
      <c r="GP1142" s="10"/>
      <c r="GQ1142" s="10"/>
      <c r="GR1142" s="10"/>
      <c r="GS1142" s="10"/>
      <c r="GT1142" s="10"/>
      <c r="GU1142" s="10"/>
      <c r="GV1142" s="10"/>
      <c r="GW1142" s="10"/>
      <c r="GX1142" s="10"/>
      <c r="GY1142" s="10"/>
      <c r="GZ1142" s="10"/>
      <c r="HA1142" s="10"/>
      <c r="HB1142" s="10"/>
      <c r="HC1142" s="10"/>
      <c r="HD1142" s="10"/>
      <c r="HE1142" s="10"/>
      <c r="HF1142" s="10"/>
    </row>
    <row r="1143" spans="1:214">
      <c r="A1143" s="71" t="s">
        <v>752</v>
      </c>
      <c r="B1143" s="7">
        <v>3101322</v>
      </c>
      <c r="C1143" s="7" t="s">
        <v>1222</v>
      </c>
      <c r="D1143" s="8">
        <v>0</v>
      </c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  <c r="T1143" s="10"/>
      <c r="U1143" s="10"/>
      <c r="V1143" s="10"/>
      <c r="W1143" s="10"/>
      <c r="X1143" s="10"/>
      <c r="Y1143" s="10"/>
      <c r="Z1143" s="10"/>
      <c r="AA1143" s="10"/>
      <c r="AB1143" s="10"/>
      <c r="AC1143" s="10"/>
      <c r="AD1143" s="10"/>
      <c r="AE1143" s="10"/>
      <c r="AF1143" s="10"/>
      <c r="AG1143" s="10"/>
      <c r="AH1143" s="10"/>
      <c r="AI1143" s="10"/>
      <c r="AJ1143" s="10"/>
      <c r="AK1143" s="10"/>
      <c r="AL1143" s="10"/>
      <c r="AM1143" s="10"/>
      <c r="AN1143" s="10"/>
      <c r="AO1143" s="10"/>
      <c r="AP1143" s="10"/>
      <c r="AQ1143" s="10"/>
      <c r="AR1143" s="10"/>
      <c r="AS1143" s="10"/>
      <c r="AT1143" s="10"/>
      <c r="AU1143" s="10"/>
      <c r="AV1143" s="10"/>
      <c r="AW1143" s="10"/>
      <c r="AX1143" s="10"/>
      <c r="AY1143" s="10"/>
      <c r="AZ1143" s="10"/>
      <c r="BA1143" s="10"/>
      <c r="BB1143" s="10"/>
      <c r="BC1143" s="10"/>
      <c r="BD1143" s="10"/>
      <c r="BE1143" s="10"/>
      <c r="BF1143" s="10"/>
      <c r="BG1143" s="10"/>
      <c r="BH1143" s="10"/>
      <c r="BI1143" s="10"/>
      <c r="BJ1143" s="10"/>
      <c r="BK1143" s="10"/>
      <c r="BL1143" s="10"/>
      <c r="BM1143" s="10"/>
      <c r="BN1143" s="10"/>
      <c r="BO1143" s="10"/>
      <c r="BP1143" s="10"/>
      <c r="BQ1143" s="10"/>
      <c r="BR1143" s="10"/>
      <c r="BS1143" s="10"/>
      <c r="BT1143" s="10"/>
      <c r="BU1143" s="10"/>
      <c r="BV1143" s="10"/>
      <c r="BW1143" s="10"/>
      <c r="BX1143" s="10"/>
      <c r="BY1143" s="10"/>
      <c r="BZ1143" s="10"/>
      <c r="CA1143" s="10"/>
      <c r="CB1143" s="10"/>
      <c r="CC1143" s="10"/>
      <c r="CD1143" s="10"/>
      <c r="CE1143" s="10"/>
      <c r="CF1143" s="10"/>
      <c r="CG1143" s="10"/>
      <c r="CH1143" s="10"/>
      <c r="CI1143" s="10"/>
      <c r="CJ1143" s="10"/>
      <c r="CK1143" s="10"/>
      <c r="CL1143" s="10"/>
      <c r="CM1143" s="10"/>
      <c r="CN1143" s="10"/>
      <c r="CO1143" s="10"/>
      <c r="CP1143" s="10"/>
      <c r="CQ1143" s="10"/>
      <c r="CR1143" s="10"/>
      <c r="CS1143" s="10"/>
      <c r="CT1143" s="10"/>
      <c r="CU1143" s="10"/>
      <c r="CV1143" s="10"/>
      <c r="CW1143" s="10"/>
      <c r="CX1143" s="10"/>
      <c r="CY1143" s="10"/>
      <c r="CZ1143" s="10"/>
      <c r="DA1143" s="10"/>
      <c r="DB1143" s="10"/>
      <c r="DC1143" s="10"/>
      <c r="DD1143" s="10"/>
      <c r="DE1143" s="10"/>
      <c r="DF1143" s="10"/>
      <c r="DG1143" s="10"/>
      <c r="DH1143" s="10"/>
      <c r="DI1143" s="10"/>
      <c r="DJ1143" s="10"/>
      <c r="DK1143" s="10"/>
      <c r="DL1143" s="10"/>
      <c r="DM1143" s="10"/>
      <c r="DN1143" s="10"/>
      <c r="DO1143" s="10"/>
      <c r="DP1143" s="10"/>
      <c r="DQ1143" s="10"/>
      <c r="DR1143" s="10"/>
      <c r="DS1143" s="10"/>
      <c r="DT1143" s="10"/>
      <c r="DU1143" s="10"/>
      <c r="DV1143" s="10"/>
      <c r="DW1143" s="10"/>
      <c r="DX1143" s="10"/>
      <c r="DY1143" s="10"/>
      <c r="DZ1143" s="10"/>
      <c r="EA1143" s="10"/>
      <c r="EB1143" s="10"/>
      <c r="EC1143" s="10"/>
      <c r="ED1143" s="10"/>
      <c r="EE1143" s="10"/>
      <c r="EF1143" s="10"/>
      <c r="EG1143" s="10"/>
      <c r="EH1143" s="10"/>
      <c r="EI1143" s="10"/>
      <c r="EJ1143" s="10"/>
      <c r="EK1143" s="10"/>
      <c r="EL1143" s="10"/>
      <c r="EM1143" s="10"/>
      <c r="EN1143" s="10"/>
      <c r="EO1143" s="10"/>
      <c r="EP1143" s="10"/>
      <c r="EQ1143" s="10"/>
      <c r="ER1143" s="10"/>
      <c r="ES1143" s="10"/>
      <c r="ET1143" s="10"/>
      <c r="EU1143" s="10"/>
      <c r="EV1143" s="10"/>
      <c r="EW1143" s="10"/>
      <c r="EX1143" s="10"/>
      <c r="EY1143" s="10"/>
      <c r="EZ1143" s="10"/>
      <c r="FA1143" s="10"/>
      <c r="FB1143" s="10"/>
      <c r="FC1143" s="10"/>
      <c r="FD1143" s="10"/>
      <c r="FE1143" s="10"/>
      <c r="FF1143" s="10"/>
      <c r="FG1143" s="10"/>
      <c r="FH1143" s="10"/>
      <c r="FI1143" s="10"/>
      <c r="FJ1143" s="10"/>
      <c r="FK1143" s="10"/>
      <c r="FL1143" s="10"/>
      <c r="FM1143" s="10"/>
      <c r="FN1143" s="10"/>
      <c r="FO1143" s="10"/>
      <c r="FP1143" s="10"/>
      <c r="FQ1143" s="10"/>
      <c r="FR1143" s="10"/>
      <c r="FS1143" s="10"/>
      <c r="FT1143" s="10"/>
      <c r="FU1143" s="10"/>
      <c r="FV1143" s="10"/>
      <c r="FW1143" s="10"/>
      <c r="FX1143" s="10"/>
      <c r="FY1143" s="10"/>
      <c r="FZ1143" s="10"/>
      <c r="GA1143" s="10"/>
      <c r="GB1143" s="10"/>
      <c r="GC1143" s="10"/>
      <c r="GD1143" s="10"/>
      <c r="GE1143" s="10"/>
      <c r="GF1143" s="10"/>
      <c r="GG1143" s="10"/>
      <c r="GH1143" s="10"/>
      <c r="GI1143" s="10"/>
      <c r="GJ1143" s="10"/>
      <c r="GK1143" s="10"/>
      <c r="GL1143" s="10"/>
      <c r="GM1143" s="10"/>
      <c r="GN1143" s="10"/>
      <c r="GO1143" s="10"/>
      <c r="GP1143" s="10"/>
      <c r="GQ1143" s="10"/>
      <c r="GR1143" s="10"/>
      <c r="GS1143" s="10"/>
      <c r="GT1143" s="10"/>
      <c r="GU1143" s="10"/>
      <c r="GV1143" s="10"/>
      <c r="GW1143" s="10"/>
      <c r="GX1143" s="10"/>
      <c r="GY1143" s="10"/>
      <c r="GZ1143" s="10"/>
      <c r="HA1143" s="10"/>
      <c r="HB1143" s="10"/>
      <c r="HC1143" s="10"/>
      <c r="HD1143" s="10"/>
      <c r="HE1143" s="10"/>
      <c r="HF1143" s="10"/>
    </row>
    <row r="1144" spans="1:214">
      <c r="A1144" s="71" t="s">
        <v>752</v>
      </c>
      <c r="B1144" s="7">
        <v>3101323</v>
      </c>
      <c r="C1144" s="7" t="s">
        <v>1223</v>
      </c>
      <c r="D1144" s="8">
        <v>0</v>
      </c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  <c r="T1144" s="10"/>
      <c r="U1144" s="10"/>
      <c r="V1144" s="10"/>
      <c r="W1144" s="10"/>
      <c r="X1144" s="10"/>
      <c r="Y1144" s="10"/>
      <c r="Z1144" s="10"/>
      <c r="AA1144" s="10"/>
      <c r="AB1144" s="10"/>
      <c r="AC1144" s="10"/>
      <c r="AD1144" s="10"/>
      <c r="AE1144" s="10"/>
      <c r="AF1144" s="10"/>
      <c r="AG1144" s="10"/>
      <c r="AH1144" s="10"/>
      <c r="AI1144" s="10"/>
      <c r="AJ1144" s="10"/>
      <c r="AK1144" s="10"/>
      <c r="AL1144" s="10"/>
      <c r="AM1144" s="10"/>
      <c r="AN1144" s="10"/>
      <c r="AO1144" s="10"/>
      <c r="AP1144" s="10"/>
      <c r="AQ1144" s="10"/>
      <c r="AR1144" s="10"/>
      <c r="AS1144" s="10"/>
      <c r="AT1144" s="10"/>
      <c r="AU1144" s="10"/>
      <c r="AV1144" s="10"/>
      <c r="AW1144" s="10"/>
      <c r="AX1144" s="10"/>
      <c r="AY1144" s="10"/>
      <c r="AZ1144" s="10"/>
      <c r="BA1144" s="10"/>
      <c r="BB1144" s="10"/>
      <c r="BC1144" s="10"/>
      <c r="BD1144" s="10"/>
      <c r="BE1144" s="10"/>
      <c r="BF1144" s="10"/>
      <c r="BG1144" s="10"/>
      <c r="BH1144" s="10"/>
      <c r="BI1144" s="10"/>
      <c r="BJ1144" s="10"/>
      <c r="BK1144" s="10"/>
      <c r="BL1144" s="10"/>
      <c r="BM1144" s="10"/>
      <c r="BN1144" s="10"/>
      <c r="BO1144" s="10"/>
      <c r="BP1144" s="10"/>
      <c r="BQ1144" s="10"/>
      <c r="BR1144" s="10"/>
      <c r="BS1144" s="10"/>
      <c r="BT1144" s="10"/>
      <c r="BU1144" s="10"/>
      <c r="BV1144" s="10"/>
      <c r="BW1144" s="10"/>
      <c r="BX1144" s="10"/>
      <c r="BY1144" s="10"/>
      <c r="BZ1144" s="10"/>
      <c r="CA1144" s="10"/>
      <c r="CB1144" s="10"/>
      <c r="CC1144" s="10"/>
      <c r="CD1144" s="10"/>
      <c r="CE1144" s="10"/>
      <c r="CF1144" s="10"/>
      <c r="CG1144" s="10"/>
      <c r="CH1144" s="10"/>
      <c r="CI1144" s="10"/>
      <c r="CJ1144" s="10"/>
      <c r="CK1144" s="10"/>
      <c r="CL1144" s="10"/>
      <c r="CM1144" s="10"/>
      <c r="CN1144" s="10"/>
      <c r="CO1144" s="10"/>
      <c r="CP1144" s="10"/>
      <c r="CQ1144" s="10"/>
      <c r="CR1144" s="10"/>
      <c r="CS1144" s="10"/>
      <c r="CT1144" s="10"/>
      <c r="CU1144" s="10"/>
      <c r="CV1144" s="10"/>
      <c r="CW1144" s="10"/>
      <c r="CX1144" s="10"/>
      <c r="CY1144" s="10"/>
      <c r="CZ1144" s="10"/>
      <c r="DA1144" s="10"/>
      <c r="DB1144" s="10"/>
      <c r="DC1144" s="10"/>
      <c r="DD1144" s="10"/>
      <c r="DE1144" s="10"/>
      <c r="DF1144" s="10"/>
      <c r="DG1144" s="10"/>
      <c r="DH1144" s="10"/>
      <c r="DI1144" s="10"/>
      <c r="DJ1144" s="10"/>
      <c r="DK1144" s="10"/>
      <c r="DL1144" s="10"/>
      <c r="DM1144" s="10"/>
      <c r="DN1144" s="10"/>
      <c r="DO1144" s="10"/>
      <c r="DP1144" s="10"/>
      <c r="DQ1144" s="10"/>
      <c r="DR1144" s="10"/>
      <c r="DS1144" s="10"/>
      <c r="DT1144" s="10"/>
      <c r="DU1144" s="10"/>
      <c r="DV1144" s="10"/>
      <c r="DW1144" s="10"/>
      <c r="DX1144" s="10"/>
      <c r="DY1144" s="10"/>
      <c r="DZ1144" s="10"/>
      <c r="EA1144" s="10"/>
      <c r="EB1144" s="10"/>
      <c r="EC1144" s="10"/>
      <c r="ED1144" s="10"/>
      <c r="EE1144" s="10"/>
      <c r="EF1144" s="10"/>
      <c r="EG1144" s="10"/>
      <c r="EH1144" s="10"/>
      <c r="EI1144" s="10"/>
      <c r="EJ1144" s="10"/>
      <c r="EK1144" s="10"/>
      <c r="EL1144" s="10"/>
      <c r="EM1144" s="10"/>
      <c r="EN1144" s="10"/>
      <c r="EO1144" s="10"/>
      <c r="EP1144" s="10"/>
      <c r="EQ1144" s="10"/>
      <c r="ER1144" s="10"/>
      <c r="ES1144" s="10"/>
      <c r="ET1144" s="10"/>
      <c r="EU1144" s="10"/>
      <c r="EV1144" s="10"/>
      <c r="EW1144" s="10"/>
      <c r="EX1144" s="10"/>
      <c r="EY1144" s="10"/>
      <c r="EZ1144" s="10"/>
      <c r="FA1144" s="10"/>
      <c r="FB1144" s="10"/>
      <c r="FC1144" s="10"/>
      <c r="FD1144" s="10"/>
      <c r="FE1144" s="10"/>
      <c r="FF1144" s="10"/>
      <c r="FG1144" s="10"/>
      <c r="FH1144" s="10"/>
      <c r="FI1144" s="10"/>
      <c r="FJ1144" s="10"/>
      <c r="FK1144" s="10"/>
      <c r="FL1144" s="10"/>
      <c r="FM1144" s="10"/>
      <c r="FN1144" s="10"/>
      <c r="FO1144" s="10"/>
      <c r="FP1144" s="10"/>
      <c r="FQ1144" s="10"/>
      <c r="FR1144" s="10"/>
      <c r="FS1144" s="10"/>
      <c r="FT1144" s="10"/>
      <c r="FU1144" s="10"/>
      <c r="FV1144" s="10"/>
      <c r="FW1144" s="10"/>
      <c r="FX1144" s="10"/>
      <c r="FY1144" s="10"/>
      <c r="FZ1144" s="10"/>
      <c r="GA1144" s="10"/>
      <c r="GB1144" s="10"/>
      <c r="GC1144" s="10"/>
      <c r="GD1144" s="10"/>
      <c r="GE1144" s="10"/>
      <c r="GF1144" s="10"/>
      <c r="GG1144" s="10"/>
      <c r="GH1144" s="10"/>
      <c r="GI1144" s="10"/>
      <c r="GJ1144" s="10"/>
      <c r="GK1144" s="10"/>
      <c r="GL1144" s="10"/>
      <c r="GM1144" s="10"/>
      <c r="GN1144" s="10"/>
      <c r="GO1144" s="10"/>
      <c r="GP1144" s="10"/>
      <c r="GQ1144" s="10"/>
      <c r="GR1144" s="10"/>
      <c r="GS1144" s="10"/>
      <c r="GT1144" s="10"/>
      <c r="GU1144" s="10"/>
      <c r="GV1144" s="10"/>
      <c r="GW1144" s="10"/>
      <c r="GX1144" s="10"/>
      <c r="GY1144" s="10"/>
      <c r="GZ1144" s="10"/>
      <c r="HA1144" s="10"/>
      <c r="HB1144" s="10"/>
      <c r="HC1144" s="10"/>
      <c r="HD1144" s="10"/>
      <c r="HE1144" s="10"/>
      <c r="HF1144" s="10"/>
    </row>
    <row r="1145" spans="1:214" ht="25.5">
      <c r="A1145" s="71" t="s">
        <v>752</v>
      </c>
      <c r="B1145" s="7">
        <v>3101324</v>
      </c>
      <c r="C1145" s="7" t="s">
        <v>1224</v>
      </c>
      <c r="D1145" s="8">
        <v>0</v>
      </c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  <c r="T1145" s="10"/>
      <c r="U1145" s="10"/>
      <c r="V1145" s="10"/>
      <c r="W1145" s="10"/>
      <c r="X1145" s="10"/>
      <c r="Y1145" s="10"/>
      <c r="Z1145" s="10"/>
      <c r="AA1145" s="10"/>
      <c r="AB1145" s="10"/>
      <c r="AC1145" s="10"/>
      <c r="AD1145" s="10"/>
      <c r="AE1145" s="10"/>
      <c r="AF1145" s="10"/>
      <c r="AG1145" s="10"/>
      <c r="AH1145" s="10"/>
      <c r="AI1145" s="10"/>
      <c r="AJ1145" s="10"/>
      <c r="AK1145" s="10"/>
      <c r="AL1145" s="10"/>
      <c r="AM1145" s="10"/>
      <c r="AN1145" s="10"/>
      <c r="AO1145" s="10"/>
      <c r="AP1145" s="10"/>
      <c r="AQ1145" s="10"/>
      <c r="AR1145" s="10"/>
      <c r="AS1145" s="10"/>
      <c r="AT1145" s="10"/>
      <c r="AU1145" s="10"/>
      <c r="AV1145" s="10"/>
      <c r="AW1145" s="10"/>
      <c r="AX1145" s="10"/>
      <c r="AY1145" s="10"/>
      <c r="AZ1145" s="10"/>
      <c r="BA1145" s="10"/>
      <c r="BB1145" s="10"/>
      <c r="BC1145" s="10"/>
      <c r="BD1145" s="10"/>
      <c r="BE1145" s="10"/>
      <c r="BF1145" s="10"/>
      <c r="BG1145" s="10"/>
      <c r="BH1145" s="10"/>
      <c r="BI1145" s="10"/>
      <c r="BJ1145" s="10"/>
      <c r="BK1145" s="10"/>
      <c r="BL1145" s="10"/>
      <c r="BM1145" s="10"/>
      <c r="BN1145" s="10"/>
      <c r="BO1145" s="10"/>
      <c r="BP1145" s="10"/>
      <c r="BQ1145" s="10"/>
      <c r="BR1145" s="10"/>
      <c r="BS1145" s="10"/>
      <c r="BT1145" s="10"/>
      <c r="BU1145" s="10"/>
      <c r="BV1145" s="10"/>
      <c r="BW1145" s="10"/>
      <c r="BX1145" s="10"/>
      <c r="BY1145" s="10"/>
      <c r="BZ1145" s="10"/>
      <c r="CA1145" s="10"/>
      <c r="CB1145" s="10"/>
      <c r="CC1145" s="10"/>
      <c r="CD1145" s="10"/>
      <c r="CE1145" s="10"/>
      <c r="CF1145" s="10"/>
      <c r="CG1145" s="10"/>
      <c r="CH1145" s="10"/>
      <c r="CI1145" s="10"/>
      <c r="CJ1145" s="10"/>
      <c r="CK1145" s="10"/>
      <c r="CL1145" s="10"/>
      <c r="CM1145" s="10"/>
      <c r="CN1145" s="10"/>
      <c r="CO1145" s="10"/>
      <c r="CP1145" s="10"/>
      <c r="CQ1145" s="10"/>
      <c r="CR1145" s="10"/>
      <c r="CS1145" s="10"/>
      <c r="CT1145" s="10"/>
      <c r="CU1145" s="10"/>
      <c r="CV1145" s="10"/>
      <c r="CW1145" s="10"/>
      <c r="CX1145" s="10"/>
      <c r="CY1145" s="10"/>
      <c r="CZ1145" s="10"/>
      <c r="DA1145" s="10"/>
      <c r="DB1145" s="10"/>
      <c r="DC1145" s="10"/>
      <c r="DD1145" s="10"/>
      <c r="DE1145" s="10"/>
      <c r="DF1145" s="10"/>
      <c r="DG1145" s="10"/>
      <c r="DH1145" s="10"/>
      <c r="DI1145" s="10"/>
      <c r="DJ1145" s="10"/>
      <c r="DK1145" s="10"/>
      <c r="DL1145" s="10"/>
      <c r="DM1145" s="10"/>
      <c r="DN1145" s="10"/>
      <c r="DO1145" s="10"/>
      <c r="DP1145" s="10"/>
      <c r="DQ1145" s="10"/>
      <c r="DR1145" s="10"/>
      <c r="DS1145" s="10"/>
      <c r="DT1145" s="10"/>
      <c r="DU1145" s="10"/>
      <c r="DV1145" s="10"/>
      <c r="DW1145" s="10"/>
      <c r="DX1145" s="10"/>
      <c r="DY1145" s="10"/>
      <c r="DZ1145" s="10"/>
      <c r="EA1145" s="10"/>
      <c r="EB1145" s="10"/>
      <c r="EC1145" s="10"/>
      <c r="ED1145" s="10"/>
      <c r="EE1145" s="10"/>
      <c r="EF1145" s="10"/>
      <c r="EG1145" s="10"/>
      <c r="EH1145" s="10"/>
      <c r="EI1145" s="10"/>
      <c r="EJ1145" s="10"/>
      <c r="EK1145" s="10"/>
      <c r="EL1145" s="10"/>
      <c r="EM1145" s="10"/>
      <c r="EN1145" s="10"/>
      <c r="EO1145" s="10"/>
      <c r="EP1145" s="10"/>
      <c r="EQ1145" s="10"/>
      <c r="ER1145" s="10"/>
      <c r="ES1145" s="10"/>
      <c r="ET1145" s="10"/>
      <c r="EU1145" s="10"/>
      <c r="EV1145" s="10"/>
      <c r="EW1145" s="10"/>
      <c r="EX1145" s="10"/>
      <c r="EY1145" s="10"/>
      <c r="EZ1145" s="10"/>
      <c r="FA1145" s="10"/>
      <c r="FB1145" s="10"/>
      <c r="FC1145" s="10"/>
      <c r="FD1145" s="10"/>
      <c r="FE1145" s="10"/>
      <c r="FF1145" s="10"/>
      <c r="FG1145" s="10"/>
      <c r="FH1145" s="10"/>
      <c r="FI1145" s="10"/>
      <c r="FJ1145" s="10"/>
      <c r="FK1145" s="10"/>
      <c r="FL1145" s="10"/>
      <c r="FM1145" s="10"/>
      <c r="FN1145" s="10"/>
      <c r="FO1145" s="10"/>
      <c r="FP1145" s="10"/>
      <c r="FQ1145" s="10"/>
      <c r="FR1145" s="10"/>
      <c r="FS1145" s="10"/>
      <c r="FT1145" s="10"/>
      <c r="FU1145" s="10"/>
      <c r="FV1145" s="10"/>
      <c r="FW1145" s="10"/>
      <c r="FX1145" s="10"/>
      <c r="FY1145" s="10"/>
      <c r="FZ1145" s="10"/>
      <c r="GA1145" s="10"/>
      <c r="GB1145" s="10"/>
      <c r="GC1145" s="10"/>
      <c r="GD1145" s="10"/>
      <c r="GE1145" s="10"/>
      <c r="GF1145" s="10"/>
      <c r="GG1145" s="10"/>
      <c r="GH1145" s="10"/>
      <c r="GI1145" s="10"/>
      <c r="GJ1145" s="10"/>
      <c r="GK1145" s="10"/>
      <c r="GL1145" s="10"/>
      <c r="GM1145" s="10"/>
      <c r="GN1145" s="10"/>
      <c r="GO1145" s="10"/>
      <c r="GP1145" s="10"/>
      <c r="GQ1145" s="10"/>
      <c r="GR1145" s="10"/>
      <c r="GS1145" s="10"/>
      <c r="GT1145" s="10"/>
      <c r="GU1145" s="10"/>
      <c r="GV1145" s="10"/>
      <c r="GW1145" s="10"/>
      <c r="GX1145" s="10"/>
      <c r="GY1145" s="10"/>
      <c r="GZ1145" s="10"/>
      <c r="HA1145" s="10"/>
      <c r="HB1145" s="10"/>
      <c r="HC1145" s="10"/>
      <c r="HD1145" s="10"/>
      <c r="HE1145" s="10"/>
      <c r="HF1145" s="10"/>
    </row>
    <row r="1146" spans="1:214">
      <c r="A1146" s="4">
        <v>63</v>
      </c>
      <c r="B1146" s="5" t="s">
        <v>330</v>
      </c>
      <c r="C1146" s="4" t="s">
        <v>331</v>
      </c>
      <c r="D1146" s="6">
        <f>D1147</f>
        <v>0</v>
      </c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  <c r="T1146" s="10"/>
      <c r="U1146" s="10"/>
      <c r="V1146" s="10"/>
      <c r="W1146" s="10"/>
      <c r="X1146" s="10"/>
      <c r="Y1146" s="10"/>
      <c r="Z1146" s="10"/>
      <c r="AA1146" s="10"/>
      <c r="AB1146" s="10"/>
      <c r="AC1146" s="10"/>
      <c r="AD1146" s="10"/>
      <c r="AE1146" s="10"/>
      <c r="AF1146" s="10"/>
      <c r="AG1146" s="10"/>
      <c r="AH1146" s="10"/>
      <c r="AI1146" s="10"/>
      <c r="AJ1146" s="10"/>
      <c r="AK1146" s="10"/>
      <c r="AL1146" s="10"/>
      <c r="AM1146" s="10"/>
      <c r="AN1146" s="10"/>
      <c r="AO1146" s="10"/>
      <c r="AP1146" s="10"/>
      <c r="AQ1146" s="10"/>
      <c r="AR1146" s="10"/>
      <c r="AS1146" s="10"/>
      <c r="AT1146" s="10"/>
      <c r="AU1146" s="10"/>
      <c r="AV1146" s="10"/>
      <c r="AW1146" s="10"/>
      <c r="AX1146" s="10"/>
      <c r="AY1146" s="10"/>
      <c r="AZ1146" s="10"/>
      <c r="BA1146" s="10"/>
      <c r="BB1146" s="10"/>
      <c r="BC1146" s="10"/>
      <c r="BD1146" s="10"/>
      <c r="BE1146" s="10"/>
      <c r="BF1146" s="10"/>
      <c r="BG1146" s="10"/>
      <c r="BH1146" s="10"/>
      <c r="BI1146" s="10"/>
      <c r="BJ1146" s="10"/>
      <c r="BK1146" s="10"/>
      <c r="BL1146" s="10"/>
      <c r="BM1146" s="10"/>
      <c r="BN1146" s="10"/>
      <c r="BO1146" s="10"/>
      <c r="BP1146" s="10"/>
      <c r="BQ1146" s="10"/>
      <c r="BR1146" s="10"/>
      <c r="BS1146" s="10"/>
      <c r="BT1146" s="10"/>
      <c r="BU1146" s="10"/>
      <c r="BV1146" s="10"/>
      <c r="BW1146" s="10"/>
      <c r="BX1146" s="10"/>
      <c r="BY1146" s="10"/>
      <c r="BZ1146" s="10"/>
      <c r="CA1146" s="10"/>
      <c r="CB1146" s="10"/>
      <c r="CC1146" s="10"/>
      <c r="CD1146" s="10"/>
      <c r="CE1146" s="10"/>
      <c r="CF1146" s="10"/>
      <c r="CG1146" s="10"/>
      <c r="CH1146" s="10"/>
      <c r="CI1146" s="10"/>
      <c r="CJ1146" s="10"/>
      <c r="CK1146" s="10"/>
      <c r="CL1146" s="10"/>
      <c r="CM1146" s="10"/>
      <c r="CN1146" s="10"/>
      <c r="CO1146" s="10"/>
      <c r="CP1146" s="10"/>
      <c r="CQ1146" s="10"/>
      <c r="CR1146" s="10"/>
      <c r="CS1146" s="10"/>
      <c r="CT1146" s="10"/>
      <c r="CU1146" s="10"/>
      <c r="CV1146" s="10"/>
      <c r="CW1146" s="10"/>
      <c r="CX1146" s="10"/>
      <c r="CY1146" s="10"/>
      <c r="CZ1146" s="10"/>
      <c r="DA1146" s="10"/>
      <c r="DB1146" s="10"/>
      <c r="DC1146" s="10"/>
      <c r="DD1146" s="10"/>
      <c r="DE1146" s="10"/>
      <c r="DF1146" s="10"/>
      <c r="DG1146" s="10"/>
      <c r="DH1146" s="10"/>
      <c r="DI1146" s="10"/>
      <c r="DJ1146" s="10"/>
      <c r="DK1146" s="10"/>
      <c r="DL1146" s="10"/>
      <c r="DM1146" s="10"/>
      <c r="DN1146" s="10"/>
      <c r="DO1146" s="10"/>
      <c r="DP1146" s="10"/>
      <c r="DQ1146" s="10"/>
      <c r="DR1146" s="10"/>
      <c r="DS1146" s="10"/>
      <c r="DT1146" s="10"/>
      <c r="DU1146" s="10"/>
      <c r="DV1146" s="10"/>
      <c r="DW1146" s="10"/>
      <c r="DX1146" s="10"/>
      <c r="DY1146" s="10"/>
      <c r="DZ1146" s="10"/>
      <c r="EA1146" s="10"/>
      <c r="EB1146" s="10"/>
      <c r="EC1146" s="10"/>
      <c r="ED1146" s="10"/>
      <c r="EE1146" s="10"/>
      <c r="EF1146" s="10"/>
      <c r="EG1146" s="10"/>
      <c r="EH1146" s="10"/>
      <c r="EI1146" s="10"/>
      <c r="EJ1146" s="10"/>
      <c r="EK1146" s="10"/>
      <c r="EL1146" s="10"/>
      <c r="EM1146" s="10"/>
      <c r="EN1146" s="10"/>
      <c r="EO1146" s="10"/>
      <c r="EP1146" s="10"/>
      <c r="EQ1146" s="10"/>
      <c r="ER1146" s="10"/>
      <c r="ES1146" s="10"/>
      <c r="ET1146" s="10"/>
      <c r="EU1146" s="10"/>
      <c r="EV1146" s="10"/>
      <c r="EW1146" s="10"/>
      <c r="EX1146" s="10"/>
      <c r="EY1146" s="10"/>
      <c r="EZ1146" s="10"/>
      <c r="FA1146" s="10"/>
      <c r="FB1146" s="10"/>
      <c r="FC1146" s="10"/>
      <c r="FD1146" s="10"/>
      <c r="FE1146" s="10"/>
      <c r="FF1146" s="10"/>
      <c r="FG1146" s="10"/>
      <c r="FH1146" s="10"/>
      <c r="FI1146" s="10"/>
      <c r="FJ1146" s="10"/>
      <c r="FK1146" s="10"/>
      <c r="FL1146" s="10"/>
      <c r="FM1146" s="10"/>
      <c r="FN1146" s="10"/>
      <c r="FO1146" s="10"/>
      <c r="FP1146" s="10"/>
      <c r="FQ1146" s="10"/>
      <c r="FR1146" s="10"/>
      <c r="FS1146" s="10"/>
      <c r="FT1146" s="10"/>
      <c r="FU1146" s="10"/>
      <c r="FV1146" s="10"/>
      <c r="FW1146" s="10"/>
      <c r="FX1146" s="10"/>
      <c r="FY1146" s="10"/>
      <c r="FZ1146" s="10"/>
      <c r="GA1146" s="10"/>
      <c r="GB1146" s="10"/>
      <c r="GC1146" s="10"/>
      <c r="GD1146" s="10"/>
      <c r="GE1146" s="10"/>
      <c r="GF1146" s="10"/>
      <c r="GG1146" s="10"/>
      <c r="GH1146" s="10"/>
      <c r="GI1146" s="10"/>
      <c r="GJ1146" s="10"/>
      <c r="GK1146" s="10"/>
      <c r="GL1146" s="10"/>
      <c r="GM1146" s="10"/>
      <c r="GN1146" s="10"/>
      <c r="GO1146" s="10"/>
      <c r="GP1146" s="10"/>
      <c r="GQ1146" s="10"/>
      <c r="GR1146" s="10"/>
      <c r="GS1146" s="10"/>
      <c r="GT1146" s="10"/>
      <c r="GU1146" s="10"/>
      <c r="GV1146" s="10"/>
      <c r="GW1146" s="10"/>
      <c r="GX1146" s="10"/>
      <c r="GY1146" s="10"/>
      <c r="GZ1146" s="10"/>
      <c r="HA1146" s="10"/>
      <c r="HB1146" s="10"/>
      <c r="HC1146" s="10"/>
      <c r="HD1146" s="10"/>
      <c r="HE1146" s="10"/>
      <c r="HF1146" s="10"/>
    </row>
    <row r="1147" spans="1:214">
      <c r="A1147" s="71" t="s">
        <v>752</v>
      </c>
      <c r="B1147" s="7">
        <v>3101401</v>
      </c>
      <c r="C1147" s="7" t="s">
        <v>332</v>
      </c>
      <c r="D1147" s="8">
        <v>0</v>
      </c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  <c r="T1147" s="10"/>
      <c r="U1147" s="10"/>
      <c r="V1147" s="10"/>
      <c r="W1147" s="10"/>
      <c r="X1147" s="10"/>
      <c r="Y1147" s="10"/>
      <c r="Z1147" s="10"/>
      <c r="AA1147" s="10"/>
      <c r="AB1147" s="10"/>
      <c r="AC1147" s="10"/>
      <c r="AD1147" s="10"/>
      <c r="AE1147" s="10"/>
      <c r="AF1147" s="10"/>
      <c r="AG1147" s="10"/>
      <c r="AH1147" s="10"/>
      <c r="AI1147" s="10"/>
      <c r="AJ1147" s="10"/>
      <c r="AK1147" s="10"/>
      <c r="AL1147" s="10"/>
      <c r="AM1147" s="10"/>
      <c r="AN1147" s="10"/>
      <c r="AO1147" s="10"/>
      <c r="AP1147" s="10"/>
      <c r="AQ1147" s="10"/>
      <c r="AR1147" s="10"/>
      <c r="AS1147" s="10"/>
      <c r="AT1147" s="10"/>
      <c r="AU1147" s="10"/>
      <c r="AV1147" s="10"/>
      <c r="AW1147" s="10"/>
      <c r="AX1147" s="10"/>
      <c r="AY1147" s="10"/>
      <c r="AZ1147" s="10"/>
      <c r="BA1147" s="10"/>
      <c r="BB1147" s="10"/>
      <c r="BC1147" s="10"/>
      <c r="BD1147" s="10"/>
      <c r="BE1147" s="10"/>
      <c r="BF1147" s="10"/>
      <c r="BG1147" s="10"/>
      <c r="BH1147" s="10"/>
      <c r="BI1147" s="10"/>
      <c r="BJ1147" s="10"/>
      <c r="BK1147" s="10"/>
      <c r="BL1147" s="10"/>
      <c r="BM1147" s="10"/>
      <c r="BN1147" s="10"/>
      <c r="BO1147" s="10"/>
      <c r="BP1147" s="10"/>
      <c r="BQ1147" s="10"/>
      <c r="BR1147" s="10"/>
      <c r="BS1147" s="10"/>
      <c r="BT1147" s="10"/>
      <c r="BU1147" s="10"/>
      <c r="BV1147" s="10"/>
      <c r="BW1147" s="10"/>
      <c r="BX1147" s="10"/>
      <c r="BY1147" s="10"/>
      <c r="BZ1147" s="10"/>
      <c r="CA1147" s="10"/>
      <c r="CB1147" s="10"/>
      <c r="CC1147" s="10"/>
      <c r="CD1147" s="10"/>
      <c r="CE1147" s="10"/>
      <c r="CF1147" s="10"/>
      <c r="CG1147" s="10"/>
      <c r="CH1147" s="10"/>
      <c r="CI1147" s="10"/>
      <c r="CJ1147" s="10"/>
      <c r="CK1147" s="10"/>
      <c r="CL1147" s="10"/>
      <c r="CM1147" s="10"/>
      <c r="CN1147" s="10"/>
      <c r="CO1147" s="10"/>
      <c r="CP1147" s="10"/>
      <c r="CQ1147" s="10"/>
      <c r="CR1147" s="10"/>
      <c r="CS1147" s="10"/>
      <c r="CT1147" s="10"/>
      <c r="CU1147" s="10"/>
      <c r="CV1147" s="10"/>
      <c r="CW1147" s="10"/>
      <c r="CX1147" s="10"/>
      <c r="CY1147" s="10"/>
      <c r="CZ1147" s="10"/>
      <c r="DA1147" s="10"/>
      <c r="DB1147" s="10"/>
      <c r="DC1147" s="10"/>
      <c r="DD1147" s="10"/>
      <c r="DE1147" s="10"/>
      <c r="DF1147" s="10"/>
      <c r="DG1147" s="10"/>
      <c r="DH1147" s="10"/>
      <c r="DI1147" s="10"/>
      <c r="DJ1147" s="10"/>
      <c r="DK1147" s="10"/>
      <c r="DL1147" s="10"/>
      <c r="DM1147" s="10"/>
      <c r="DN1147" s="10"/>
      <c r="DO1147" s="10"/>
      <c r="DP1147" s="10"/>
      <c r="DQ1147" s="10"/>
      <c r="DR1147" s="10"/>
      <c r="DS1147" s="10"/>
      <c r="DT1147" s="10"/>
      <c r="DU1147" s="10"/>
      <c r="DV1147" s="10"/>
      <c r="DW1147" s="10"/>
      <c r="DX1147" s="10"/>
      <c r="DY1147" s="10"/>
      <c r="DZ1147" s="10"/>
      <c r="EA1147" s="10"/>
      <c r="EB1147" s="10"/>
      <c r="EC1147" s="10"/>
      <c r="ED1147" s="10"/>
      <c r="EE1147" s="10"/>
      <c r="EF1147" s="10"/>
      <c r="EG1147" s="10"/>
      <c r="EH1147" s="10"/>
      <c r="EI1147" s="10"/>
      <c r="EJ1147" s="10"/>
      <c r="EK1147" s="10"/>
      <c r="EL1147" s="10"/>
      <c r="EM1147" s="10"/>
      <c r="EN1147" s="10"/>
      <c r="EO1147" s="10"/>
      <c r="EP1147" s="10"/>
      <c r="EQ1147" s="10"/>
      <c r="ER1147" s="10"/>
      <c r="ES1147" s="10"/>
      <c r="ET1147" s="10"/>
      <c r="EU1147" s="10"/>
      <c r="EV1147" s="10"/>
      <c r="EW1147" s="10"/>
      <c r="EX1147" s="10"/>
      <c r="EY1147" s="10"/>
      <c r="EZ1147" s="10"/>
      <c r="FA1147" s="10"/>
      <c r="FB1147" s="10"/>
      <c r="FC1147" s="10"/>
      <c r="FD1147" s="10"/>
      <c r="FE1147" s="10"/>
      <c r="FF1147" s="10"/>
      <c r="FG1147" s="10"/>
      <c r="FH1147" s="10"/>
      <c r="FI1147" s="10"/>
      <c r="FJ1147" s="10"/>
      <c r="FK1147" s="10"/>
      <c r="FL1147" s="10"/>
      <c r="FM1147" s="10"/>
      <c r="FN1147" s="10"/>
      <c r="FO1147" s="10"/>
      <c r="FP1147" s="10"/>
      <c r="FQ1147" s="10"/>
      <c r="FR1147" s="10"/>
      <c r="FS1147" s="10"/>
      <c r="FT1147" s="10"/>
      <c r="FU1147" s="10"/>
      <c r="FV1147" s="10"/>
      <c r="FW1147" s="10"/>
      <c r="FX1147" s="10"/>
      <c r="FY1147" s="10"/>
      <c r="FZ1147" s="10"/>
      <c r="GA1147" s="10"/>
      <c r="GB1147" s="10"/>
      <c r="GC1147" s="10"/>
      <c r="GD1147" s="10"/>
      <c r="GE1147" s="10"/>
      <c r="GF1147" s="10"/>
      <c r="GG1147" s="10"/>
      <c r="GH1147" s="10"/>
      <c r="GI1147" s="10"/>
      <c r="GJ1147" s="10"/>
      <c r="GK1147" s="10"/>
      <c r="GL1147" s="10"/>
      <c r="GM1147" s="10"/>
      <c r="GN1147" s="10"/>
      <c r="GO1147" s="10"/>
      <c r="GP1147" s="10"/>
      <c r="GQ1147" s="10"/>
      <c r="GR1147" s="10"/>
      <c r="GS1147" s="10"/>
      <c r="GT1147" s="10"/>
      <c r="GU1147" s="10"/>
      <c r="GV1147" s="10"/>
      <c r="GW1147" s="10"/>
      <c r="GX1147" s="10"/>
      <c r="GY1147" s="10"/>
      <c r="GZ1147" s="10"/>
      <c r="HA1147" s="10"/>
      <c r="HB1147" s="10"/>
      <c r="HC1147" s="10"/>
      <c r="HD1147" s="10"/>
      <c r="HE1147" s="10"/>
      <c r="HF1147" s="10"/>
    </row>
    <row r="1148" spans="1:214">
      <c r="A1148" s="4">
        <v>64</v>
      </c>
      <c r="B1148" s="5" t="s">
        <v>333</v>
      </c>
      <c r="C1148" s="4" t="s">
        <v>334</v>
      </c>
      <c r="D1148" s="6">
        <f>SUM(D1149:D1151)+D1152</f>
        <v>0</v>
      </c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  <c r="T1148" s="10"/>
      <c r="U1148" s="10"/>
      <c r="V1148" s="10"/>
      <c r="W1148" s="10"/>
      <c r="X1148" s="10"/>
      <c r="Y1148" s="10"/>
      <c r="Z1148" s="10"/>
      <c r="AA1148" s="10"/>
      <c r="AB1148" s="10"/>
      <c r="AC1148" s="10"/>
      <c r="AD1148" s="10"/>
      <c r="AE1148" s="10"/>
      <c r="AF1148" s="10"/>
      <c r="AG1148" s="10"/>
      <c r="AH1148" s="10"/>
      <c r="AI1148" s="10"/>
      <c r="AJ1148" s="10"/>
      <c r="AK1148" s="10"/>
      <c r="AL1148" s="10"/>
      <c r="AM1148" s="10"/>
      <c r="AN1148" s="10"/>
      <c r="AO1148" s="10"/>
      <c r="AP1148" s="10"/>
      <c r="AQ1148" s="10"/>
      <c r="AR1148" s="10"/>
      <c r="AS1148" s="10"/>
      <c r="AT1148" s="10"/>
      <c r="AU1148" s="10"/>
      <c r="AV1148" s="10"/>
      <c r="AW1148" s="10"/>
      <c r="AX1148" s="10"/>
      <c r="AY1148" s="10"/>
      <c r="AZ1148" s="10"/>
      <c r="BA1148" s="10"/>
      <c r="BB1148" s="10"/>
      <c r="BC1148" s="10"/>
      <c r="BD1148" s="10"/>
      <c r="BE1148" s="10"/>
      <c r="BF1148" s="10"/>
      <c r="BG1148" s="10"/>
      <c r="BH1148" s="10"/>
      <c r="BI1148" s="10"/>
      <c r="BJ1148" s="10"/>
      <c r="BK1148" s="10"/>
      <c r="BL1148" s="10"/>
      <c r="BM1148" s="10"/>
      <c r="BN1148" s="10"/>
      <c r="BO1148" s="10"/>
      <c r="BP1148" s="10"/>
      <c r="BQ1148" s="10"/>
      <c r="BR1148" s="10"/>
      <c r="BS1148" s="10"/>
      <c r="BT1148" s="10"/>
      <c r="BU1148" s="10"/>
      <c r="BV1148" s="10"/>
      <c r="BW1148" s="10"/>
      <c r="BX1148" s="10"/>
      <c r="BY1148" s="10"/>
      <c r="BZ1148" s="10"/>
      <c r="CA1148" s="10"/>
      <c r="CB1148" s="10"/>
      <c r="CC1148" s="10"/>
      <c r="CD1148" s="10"/>
      <c r="CE1148" s="10"/>
      <c r="CF1148" s="10"/>
      <c r="CG1148" s="10"/>
      <c r="CH1148" s="10"/>
      <c r="CI1148" s="10"/>
      <c r="CJ1148" s="10"/>
      <c r="CK1148" s="10"/>
      <c r="CL1148" s="10"/>
      <c r="CM1148" s="10"/>
      <c r="CN1148" s="10"/>
      <c r="CO1148" s="10"/>
      <c r="CP1148" s="10"/>
      <c r="CQ1148" s="10"/>
      <c r="CR1148" s="10"/>
      <c r="CS1148" s="10"/>
      <c r="CT1148" s="10"/>
      <c r="CU1148" s="10"/>
      <c r="CV1148" s="10"/>
      <c r="CW1148" s="10"/>
      <c r="CX1148" s="10"/>
      <c r="CY1148" s="10"/>
      <c r="CZ1148" s="10"/>
      <c r="DA1148" s="10"/>
      <c r="DB1148" s="10"/>
      <c r="DC1148" s="10"/>
      <c r="DD1148" s="10"/>
      <c r="DE1148" s="10"/>
      <c r="DF1148" s="10"/>
      <c r="DG1148" s="10"/>
      <c r="DH1148" s="10"/>
      <c r="DI1148" s="10"/>
      <c r="DJ1148" s="10"/>
      <c r="DK1148" s="10"/>
      <c r="DL1148" s="10"/>
      <c r="DM1148" s="10"/>
      <c r="DN1148" s="10"/>
      <c r="DO1148" s="10"/>
      <c r="DP1148" s="10"/>
      <c r="DQ1148" s="10"/>
      <c r="DR1148" s="10"/>
      <c r="DS1148" s="10"/>
      <c r="DT1148" s="10"/>
      <c r="DU1148" s="10"/>
      <c r="DV1148" s="10"/>
      <c r="DW1148" s="10"/>
      <c r="DX1148" s="10"/>
      <c r="DY1148" s="10"/>
      <c r="DZ1148" s="10"/>
      <c r="EA1148" s="10"/>
      <c r="EB1148" s="10"/>
      <c r="EC1148" s="10"/>
      <c r="ED1148" s="10"/>
      <c r="EE1148" s="10"/>
      <c r="EF1148" s="10"/>
      <c r="EG1148" s="10"/>
      <c r="EH1148" s="10"/>
      <c r="EI1148" s="10"/>
      <c r="EJ1148" s="10"/>
      <c r="EK1148" s="10"/>
      <c r="EL1148" s="10"/>
      <c r="EM1148" s="10"/>
      <c r="EN1148" s="10"/>
      <c r="EO1148" s="10"/>
      <c r="EP1148" s="10"/>
      <c r="EQ1148" s="10"/>
      <c r="ER1148" s="10"/>
      <c r="ES1148" s="10"/>
      <c r="ET1148" s="10"/>
      <c r="EU1148" s="10"/>
      <c r="EV1148" s="10"/>
      <c r="EW1148" s="10"/>
      <c r="EX1148" s="10"/>
      <c r="EY1148" s="10"/>
      <c r="EZ1148" s="10"/>
      <c r="FA1148" s="10"/>
      <c r="FB1148" s="10"/>
      <c r="FC1148" s="10"/>
      <c r="FD1148" s="10"/>
      <c r="FE1148" s="10"/>
      <c r="FF1148" s="10"/>
      <c r="FG1148" s="10"/>
      <c r="FH1148" s="10"/>
      <c r="FI1148" s="10"/>
      <c r="FJ1148" s="10"/>
      <c r="FK1148" s="10"/>
      <c r="FL1148" s="10"/>
      <c r="FM1148" s="10"/>
      <c r="FN1148" s="10"/>
      <c r="FO1148" s="10"/>
      <c r="FP1148" s="10"/>
      <c r="FQ1148" s="10"/>
      <c r="FR1148" s="10"/>
      <c r="FS1148" s="10"/>
      <c r="FT1148" s="10"/>
      <c r="FU1148" s="10"/>
      <c r="FV1148" s="10"/>
      <c r="FW1148" s="10"/>
      <c r="FX1148" s="10"/>
      <c r="FY1148" s="10"/>
      <c r="FZ1148" s="10"/>
      <c r="GA1148" s="10"/>
      <c r="GB1148" s="10"/>
      <c r="GC1148" s="10"/>
      <c r="GD1148" s="10"/>
      <c r="GE1148" s="10"/>
      <c r="GF1148" s="10"/>
      <c r="GG1148" s="10"/>
      <c r="GH1148" s="10"/>
      <c r="GI1148" s="10"/>
      <c r="GJ1148" s="10"/>
      <c r="GK1148" s="10"/>
      <c r="GL1148" s="10"/>
      <c r="GM1148" s="10"/>
      <c r="GN1148" s="10"/>
      <c r="GO1148" s="10"/>
      <c r="GP1148" s="10"/>
      <c r="GQ1148" s="10"/>
      <c r="GR1148" s="10"/>
      <c r="GS1148" s="10"/>
      <c r="GT1148" s="10"/>
      <c r="GU1148" s="10"/>
      <c r="GV1148" s="10"/>
      <c r="GW1148" s="10"/>
      <c r="GX1148" s="10"/>
      <c r="GY1148" s="10"/>
      <c r="GZ1148" s="10"/>
      <c r="HA1148" s="10"/>
      <c r="HB1148" s="10"/>
      <c r="HC1148" s="10"/>
      <c r="HD1148" s="10"/>
      <c r="HE1148" s="10"/>
      <c r="HF1148" s="10"/>
    </row>
    <row r="1149" spans="1:214">
      <c r="A1149" s="71" t="s">
        <v>752</v>
      </c>
      <c r="B1149" s="7">
        <v>3200101</v>
      </c>
      <c r="C1149" s="7" t="s">
        <v>324</v>
      </c>
      <c r="D1149" s="8">
        <v>0</v>
      </c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  <c r="T1149" s="10"/>
      <c r="U1149" s="10"/>
      <c r="V1149" s="10"/>
      <c r="W1149" s="10"/>
      <c r="X1149" s="10"/>
      <c r="Y1149" s="10"/>
      <c r="Z1149" s="10"/>
      <c r="AA1149" s="10"/>
      <c r="AB1149" s="10"/>
      <c r="AC1149" s="10"/>
      <c r="AD1149" s="10"/>
      <c r="AE1149" s="10"/>
      <c r="AF1149" s="10"/>
      <c r="AG1149" s="10"/>
      <c r="AH1149" s="10"/>
      <c r="AI1149" s="10"/>
      <c r="AJ1149" s="10"/>
      <c r="AK1149" s="10"/>
      <c r="AL1149" s="10"/>
      <c r="AM1149" s="10"/>
      <c r="AN1149" s="10"/>
      <c r="AO1149" s="10"/>
      <c r="AP1149" s="10"/>
      <c r="AQ1149" s="10"/>
      <c r="AR1149" s="10"/>
      <c r="AS1149" s="10"/>
      <c r="AT1149" s="10"/>
      <c r="AU1149" s="10"/>
      <c r="AV1149" s="10"/>
      <c r="AW1149" s="10"/>
      <c r="AX1149" s="10"/>
      <c r="AY1149" s="10"/>
      <c r="AZ1149" s="10"/>
      <c r="BA1149" s="10"/>
      <c r="BB1149" s="10"/>
      <c r="BC1149" s="10"/>
      <c r="BD1149" s="10"/>
      <c r="BE1149" s="10"/>
      <c r="BF1149" s="10"/>
      <c r="BG1149" s="10"/>
      <c r="BH1149" s="10"/>
      <c r="BI1149" s="10"/>
      <c r="BJ1149" s="10"/>
      <c r="BK1149" s="10"/>
      <c r="BL1149" s="10"/>
      <c r="BM1149" s="10"/>
      <c r="BN1149" s="10"/>
      <c r="BO1149" s="10"/>
      <c r="BP1149" s="10"/>
      <c r="BQ1149" s="10"/>
      <c r="BR1149" s="10"/>
      <c r="BS1149" s="10"/>
      <c r="BT1149" s="10"/>
      <c r="BU1149" s="10"/>
      <c r="BV1149" s="10"/>
      <c r="BW1149" s="10"/>
      <c r="BX1149" s="10"/>
      <c r="BY1149" s="10"/>
      <c r="BZ1149" s="10"/>
      <c r="CA1149" s="10"/>
      <c r="CB1149" s="10"/>
      <c r="CC1149" s="10"/>
      <c r="CD1149" s="10"/>
      <c r="CE1149" s="10"/>
      <c r="CF1149" s="10"/>
      <c r="CG1149" s="10"/>
      <c r="CH1149" s="10"/>
      <c r="CI1149" s="10"/>
      <c r="CJ1149" s="10"/>
      <c r="CK1149" s="10"/>
      <c r="CL1149" s="10"/>
      <c r="CM1149" s="10"/>
      <c r="CN1149" s="10"/>
      <c r="CO1149" s="10"/>
      <c r="CP1149" s="10"/>
      <c r="CQ1149" s="10"/>
      <c r="CR1149" s="10"/>
      <c r="CS1149" s="10"/>
      <c r="CT1149" s="10"/>
      <c r="CU1149" s="10"/>
      <c r="CV1149" s="10"/>
      <c r="CW1149" s="10"/>
      <c r="CX1149" s="10"/>
      <c r="CY1149" s="10"/>
      <c r="CZ1149" s="10"/>
      <c r="DA1149" s="10"/>
      <c r="DB1149" s="10"/>
      <c r="DC1149" s="10"/>
      <c r="DD1149" s="10"/>
      <c r="DE1149" s="10"/>
      <c r="DF1149" s="10"/>
      <c r="DG1149" s="10"/>
      <c r="DH1149" s="10"/>
      <c r="DI1149" s="10"/>
      <c r="DJ1149" s="10"/>
      <c r="DK1149" s="10"/>
      <c r="DL1149" s="10"/>
      <c r="DM1149" s="10"/>
      <c r="DN1149" s="10"/>
      <c r="DO1149" s="10"/>
      <c r="DP1149" s="10"/>
      <c r="DQ1149" s="10"/>
      <c r="DR1149" s="10"/>
      <c r="DS1149" s="10"/>
      <c r="DT1149" s="10"/>
      <c r="DU1149" s="10"/>
      <c r="DV1149" s="10"/>
      <c r="DW1149" s="10"/>
      <c r="DX1149" s="10"/>
      <c r="DY1149" s="10"/>
      <c r="DZ1149" s="10"/>
      <c r="EA1149" s="10"/>
      <c r="EB1149" s="10"/>
      <c r="EC1149" s="10"/>
      <c r="ED1149" s="10"/>
      <c r="EE1149" s="10"/>
      <c r="EF1149" s="10"/>
      <c r="EG1149" s="10"/>
      <c r="EH1149" s="10"/>
      <c r="EI1149" s="10"/>
      <c r="EJ1149" s="10"/>
      <c r="EK1149" s="10"/>
      <c r="EL1149" s="10"/>
      <c r="EM1149" s="10"/>
      <c r="EN1149" s="10"/>
      <c r="EO1149" s="10"/>
      <c r="EP1149" s="10"/>
      <c r="EQ1149" s="10"/>
      <c r="ER1149" s="10"/>
      <c r="ES1149" s="10"/>
      <c r="ET1149" s="10"/>
      <c r="EU1149" s="10"/>
      <c r="EV1149" s="10"/>
      <c r="EW1149" s="10"/>
      <c r="EX1149" s="10"/>
      <c r="EY1149" s="10"/>
      <c r="EZ1149" s="10"/>
      <c r="FA1149" s="10"/>
      <c r="FB1149" s="10"/>
      <c r="FC1149" s="10"/>
      <c r="FD1149" s="10"/>
      <c r="FE1149" s="10"/>
      <c r="FF1149" s="10"/>
      <c r="FG1149" s="10"/>
      <c r="FH1149" s="10"/>
      <c r="FI1149" s="10"/>
      <c r="FJ1149" s="10"/>
      <c r="FK1149" s="10"/>
      <c r="FL1149" s="10"/>
      <c r="FM1149" s="10"/>
      <c r="FN1149" s="10"/>
      <c r="FO1149" s="10"/>
      <c r="FP1149" s="10"/>
      <c r="FQ1149" s="10"/>
      <c r="FR1149" s="10"/>
      <c r="FS1149" s="10"/>
      <c r="FT1149" s="10"/>
      <c r="FU1149" s="10"/>
      <c r="FV1149" s="10"/>
      <c r="FW1149" s="10"/>
      <c r="FX1149" s="10"/>
      <c r="FY1149" s="10"/>
      <c r="FZ1149" s="10"/>
      <c r="GA1149" s="10"/>
      <c r="GB1149" s="10"/>
      <c r="GC1149" s="10"/>
      <c r="GD1149" s="10"/>
      <c r="GE1149" s="10"/>
      <c r="GF1149" s="10"/>
      <c r="GG1149" s="10"/>
      <c r="GH1149" s="10"/>
      <c r="GI1149" s="10"/>
      <c r="GJ1149" s="10"/>
      <c r="GK1149" s="10"/>
      <c r="GL1149" s="10"/>
      <c r="GM1149" s="10"/>
      <c r="GN1149" s="10"/>
      <c r="GO1149" s="10"/>
      <c r="GP1149" s="10"/>
      <c r="GQ1149" s="10"/>
      <c r="GR1149" s="10"/>
      <c r="GS1149" s="10"/>
      <c r="GT1149" s="10"/>
      <c r="GU1149" s="10"/>
      <c r="GV1149" s="10"/>
      <c r="GW1149" s="10"/>
      <c r="GX1149" s="10"/>
      <c r="GY1149" s="10"/>
      <c r="GZ1149" s="10"/>
      <c r="HA1149" s="10"/>
      <c r="HB1149" s="10"/>
      <c r="HC1149" s="10"/>
      <c r="HD1149" s="10"/>
      <c r="HE1149" s="10"/>
      <c r="HF1149" s="10"/>
    </row>
    <row r="1150" spans="1:214">
      <c r="A1150" s="71" t="s">
        <v>752</v>
      </c>
      <c r="B1150" s="7">
        <v>3200102</v>
      </c>
      <c r="C1150" s="7" t="s">
        <v>335</v>
      </c>
      <c r="D1150" s="8">
        <v>0</v>
      </c>
      <c r="F1150" s="11"/>
      <c r="G1150" s="12"/>
      <c r="H1150" s="12"/>
      <c r="I1150" s="12"/>
      <c r="J1150" s="11"/>
      <c r="K1150" s="12"/>
      <c r="L1150" s="12"/>
      <c r="M1150" s="11"/>
      <c r="N1150" s="12"/>
      <c r="O1150" s="12"/>
      <c r="P1150" s="11"/>
      <c r="Q1150" s="12"/>
      <c r="R1150" s="12"/>
      <c r="S1150" s="11"/>
      <c r="T1150" s="12"/>
      <c r="U1150" s="12"/>
      <c r="V1150" s="11"/>
      <c r="W1150" s="12"/>
      <c r="X1150" s="12"/>
      <c r="Y1150" s="11"/>
      <c r="Z1150" s="12"/>
      <c r="AA1150" s="12"/>
      <c r="AB1150" s="11"/>
      <c r="AC1150" s="12"/>
      <c r="AD1150" s="12"/>
      <c r="AE1150" s="11"/>
      <c r="AF1150" s="12"/>
      <c r="AG1150" s="12"/>
      <c r="AH1150" s="11"/>
      <c r="AI1150" s="12"/>
      <c r="AJ1150" s="12"/>
      <c r="AK1150" s="11"/>
      <c r="AL1150" s="12"/>
      <c r="AM1150" s="12"/>
      <c r="AN1150" s="11"/>
      <c r="AO1150" s="12"/>
      <c r="AP1150" s="12"/>
      <c r="AQ1150" s="11"/>
      <c r="AR1150" s="12"/>
      <c r="AS1150" s="12"/>
      <c r="AT1150" s="11"/>
      <c r="AU1150" s="12"/>
      <c r="AV1150" s="12"/>
      <c r="AW1150" s="11"/>
      <c r="AX1150" s="12"/>
      <c r="AY1150" s="12"/>
      <c r="AZ1150" s="11"/>
      <c r="BA1150" s="12"/>
      <c r="BB1150" s="12"/>
      <c r="BC1150" s="11"/>
      <c r="BD1150" s="12"/>
      <c r="BE1150" s="12"/>
      <c r="BF1150" s="11"/>
      <c r="BG1150" s="12"/>
      <c r="BH1150" s="12"/>
      <c r="BI1150" s="11"/>
      <c r="BJ1150" s="12"/>
      <c r="BK1150" s="12"/>
      <c r="BL1150" s="11"/>
      <c r="BM1150" s="12"/>
      <c r="BN1150" s="12"/>
      <c r="BO1150" s="11"/>
      <c r="BP1150" s="12"/>
      <c r="BQ1150" s="12"/>
      <c r="BR1150" s="11"/>
      <c r="BS1150" s="12"/>
      <c r="BT1150" s="12"/>
      <c r="BU1150" s="11"/>
      <c r="BV1150" s="12"/>
      <c r="BW1150" s="12"/>
      <c r="BX1150" s="11"/>
      <c r="BY1150" s="12"/>
      <c r="BZ1150" s="12"/>
      <c r="CA1150" s="11"/>
      <c r="CB1150" s="12"/>
      <c r="CC1150" s="12"/>
      <c r="CD1150" s="11"/>
      <c r="CE1150" s="12"/>
      <c r="CF1150" s="12"/>
      <c r="CG1150" s="11"/>
      <c r="CH1150" s="12"/>
      <c r="CI1150" s="12"/>
      <c r="CJ1150" s="11"/>
      <c r="CK1150" s="12"/>
      <c r="CL1150" s="12"/>
      <c r="CM1150" s="11"/>
      <c r="CN1150" s="12"/>
      <c r="CO1150" s="12"/>
      <c r="CP1150" s="11"/>
      <c r="CQ1150" s="12"/>
      <c r="CR1150" s="12"/>
      <c r="CS1150" s="11"/>
      <c r="CT1150" s="12"/>
      <c r="CU1150" s="12"/>
      <c r="CV1150" s="11"/>
      <c r="CW1150" s="12"/>
      <c r="CX1150" s="12"/>
      <c r="CY1150" s="11"/>
      <c r="CZ1150" s="12"/>
      <c r="DA1150" s="12"/>
      <c r="DB1150" s="11"/>
      <c r="DC1150" s="12"/>
      <c r="DD1150" s="12"/>
      <c r="DE1150" s="11"/>
      <c r="DF1150" s="12"/>
      <c r="DG1150" s="12"/>
      <c r="DH1150" s="11"/>
      <c r="DI1150" s="12"/>
      <c r="DJ1150" s="12"/>
      <c r="DK1150" s="11"/>
      <c r="DL1150" s="12"/>
      <c r="DM1150" s="12"/>
      <c r="DN1150" s="11"/>
      <c r="DO1150" s="12"/>
      <c r="DP1150" s="12"/>
      <c r="DQ1150" s="11"/>
      <c r="DR1150" s="12"/>
      <c r="DS1150" s="12"/>
      <c r="DT1150" s="11"/>
      <c r="DU1150" s="12"/>
      <c r="DV1150" s="12"/>
      <c r="DW1150" s="11"/>
      <c r="DX1150" s="12"/>
      <c r="DY1150" s="12"/>
      <c r="DZ1150" s="11"/>
      <c r="EA1150" s="12"/>
      <c r="EB1150" s="12"/>
      <c r="EC1150" s="11"/>
      <c r="ED1150" s="12"/>
      <c r="EE1150" s="12"/>
      <c r="EF1150" s="11"/>
      <c r="EG1150" s="12"/>
      <c r="EH1150" s="12"/>
      <c r="EI1150" s="11"/>
      <c r="EJ1150" s="12"/>
      <c r="EK1150" s="12"/>
      <c r="EL1150" s="11"/>
      <c r="EM1150" s="12"/>
      <c r="EN1150" s="12"/>
      <c r="EO1150" s="11"/>
      <c r="EP1150" s="12"/>
      <c r="EQ1150" s="12"/>
      <c r="ER1150" s="11"/>
      <c r="ES1150" s="12"/>
      <c r="ET1150" s="12"/>
      <c r="EU1150" s="11"/>
      <c r="EV1150" s="12"/>
      <c r="EW1150" s="12"/>
      <c r="EX1150" s="11"/>
      <c r="EY1150" s="12"/>
      <c r="EZ1150" s="12"/>
      <c r="FA1150" s="11"/>
      <c r="FB1150" s="12"/>
      <c r="FC1150" s="12"/>
      <c r="FD1150" s="11"/>
      <c r="FE1150" s="12"/>
      <c r="FF1150" s="12"/>
      <c r="FG1150" s="11"/>
      <c r="FH1150" s="12"/>
      <c r="FI1150" s="12"/>
      <c r="FJ1150" s="11"/>
      <c r="FK1150" s="12"/>
      <c r="FL1150" s="12"/>
      <c r="FM1150" s="11"/>
      <c r="FN1150" s="12"/>
      <c r="FO1150" s="12"/>
      <c r="FP1150" s="11"/>
      <c r="FQ1150" s="12"/>
      <c r="FR1150" s="12"/>
      <c r="FS1150" s="11"/>
      <c r="FT1150" s="12"/>
      <c r="FU1150" s="12"/>
      <c r="FV1150" s="11"/>
      <c r="FW1150" s="12"/>
      <c r="FX1150" s="12"/>
      <c r="FY1150" s="11"/>
      <c r="FZ1150" s="12"/>
      <c r="GA1150" s="12"/>
      <c r="GB1150" s="11"/>
      <c r="GC1150" s="12"/>
      <c r="GD1150" s="12"/>
      <c r="GE1150" s="11"/>
      <c r="GF1150" s="12"/>
      <c r="GG1150" s="12"/>
      <c r="GH1150" s="11"/>
      <c r="GI1150" s="12"/>
      <c r="GJ1150" s="12"/>
      <c r="GK1150" s="11"/>
      <c r="GL1150" s="12"/>
      <c r="GM1150" s="12"/>
      <c r="GN1150" s="11"/>
      <c r="GO1150" s="12"/>
      <c r="GP1150" s="12"/>
      <c r="GQ1150" s="11"/>
      <c r="GR1150" s="12"/>
      <c r="GS1150" s="12"/>
      <c r="GT1150" s="11"/>
      <c r="GU1150" s="12"/>
      <c r="GV1150" s="12"/>
      <c r="GW1150" s="11"/>
      <c r="GX1150" s="12"/>
      <c r="GY1150" s="12"/>
      <c r="GZ1150" s="11"/>
      <c r="HA1150" s="12"/>
      <c r="HB1150" s="12"/>
      <c r="HC1150" s="11"/>
      <c r="HD1150" s="12"/>
      <c r="HE1150" s="12"/>
      <c r="HF1150" s="11"/>
    </row>
    <row r="1151" spans="1:214" ht="24.75" customHeight="1">
      <c r="A1151" s="71" t="s">
        <v>752</v>
      </c>
      <c r="B1151" s="7">
        <v>3200103</v>
      </c>
      <c r="C1151" s="7" t="s">
        <v>336</v>
      </c>
      <c r="D1151" s="8">
        <v>0</v>
      </c>
      <c r="E1151" s="78"/>
      <c r="F1151" s="76"/>
      <c r="G1151" s="20"/>
      <c r="H1151" s="20"/>
      <c r="I1151" s="20"/>
      <c r="J1151" s="76"/>
      <c r="K1151" s="20"/>
      <c r="L1151" s="20"/>
      <c r="M1151" s="76"/>
      <c r="N1151" s="20"/>
      <c r="O1151" s="20"/>
      <c r="P1151" s="76"/>
      <c r="Q1151" s="20"/>
      <c r="R1151" s="20"/>
      <c r="S1151" s="76"/>
      <c r="T1151" s="20"/>
      <c r="U1151" s="20"/>
      <c r="V1151" s="76"/>
      <c r="W1151" s="20"/>
      <c r="X1151" s="20"/>
      <c r="Y1151" s="76"/>
      <c r="Z1151" s="20"/>
      <c r="AA1151" s="20"/>
      <c r="AB1151" s="76"/>
      <c r="AC1151" s="20"/>
      <c r="AD1151" s="20"/>
      <c r="AE1151" s="76"/>
      <c r="AF1151" s="20"/>
      <c r="AG1151" s="20"/>
      <c r="AH1151" s="76"/>
      <c r="AI1151" s="20"/>
      <c r="AJ1151" s="20"/>
      <c r="AK1151" s="76"/>
      <c r="AL1151" s="12"/>
      <c r="AM1151" s="12"/>
      <c r="AN1151" s="11"/>
      <c r="AO1151" s="12"/>
      <c r="AP1151" s="12"/>
      <c r="AQ1151" s="11"/>
      <c r="AR1151" s="12"/>
      <c r="AS1151" s="12"/>
      <c r="AT1151" s="11"/>
      <c r="AU1151" s="12"/>
      <c r="AV1151" s="12"/>
      <c r="AW1151" s="11"/>
      <c r="AX1151" s="12"/>
      <c r="AY1151" s="12"/>
      <c r="AZ1151" s="11"/>
      <c r="BA1151" s="12"/>
      <c r="BB1151" s="12"/>
      <c r="BC1151" s="11"/>
      <c r="BD1151" s="12"/>
      <c r="BE1151" s="12"/>
      <c r="BF1151" s="11"/>
      <c r="BG1151" s="12"/>
      <c r="BH1151" s="12"/>
      <c r="BI1151" s="11"/>
      <c r="BJ1151" s="12"/>
      <c r="BK1151" s="12"/>
      <c r="BL1151" s="11"/>
      <c r="BM1151" s="12"/>
      <c r="BN1151" s="12"/>
      <c r="BO1151" s="11"/>
      <c r="BP1151" s="12"/>
      <c r="BQ1151" s="12"/>
      <c r="BR1151" s="11"/>
      <c r="BS1151" s="12"/>
      <c r="BT1151" s="12"/>
      <c r="BU1151" s="11"/>
      <c r="BV1151" s="12"/>
      <c r="BW1151" s="12"/>
      <c r="BX1151" s="11"/>
      <c r="BY1151" s="12"/>
      <c r="BZ1151" s="12"/>
      <c r="CA1151" s="11"/>
      <c r="CB1151" s="12"/>
      <c r="CC1151" s="12"/>
      <c r="CD1151" s="11"/>
      <c r="CE1151" s="12"/>
      <c r="CF1151" s="12"/>
      <c r="CG1151" s="11"/>
      <c r="CH1151" s="12"/>
      <c r="CI1151" s="12"/>
      <c r="CJ1151" s="11"/>
      <c r="CK1151" s="12"/>
      <c r="CL1151" s="12"/>
      <c r="CM1151" s="11"/>
      <c r="CN1151" s="12"/>
      <c r="CO1151" s="12"/>
      <c r="CP1151" s="11"/>
      <c r="CQ1151" s="12"/>
      <c r="CR1151" s="12"/>
      <c r="CS1151" s="11"/>
      <c r="CT1151" s="12"/>
      <c r="CU1151" s="12"/>
      <c r="CV1151" s="11"/>
      <c r="CW1151" s="12"/>
      <c r="CX1151" s="12"/>
      <c r="CY1151" s="11"/>
      <c r="CZ1151" s="12"/>
      <c r="DA1151" s="12"/>
      <c r="DB1151" s="11"/>
      <c r="DC1151" s="12"/>
      <c r="DD1151" s="12"/>
      <c r="DE1151" s="11"/>
      <c r="DF1151" s="12"/>
      <c r="DG1151" s="12"/>
      <c r="DH1151" s="11"/>
      <c r="DI1151" s="12"/>
      <c r="DJ1151" s="12"/>
      <c r="DK1151" s="11"/>
      <c r="DL1151" s="12"/>
      <c r="DM1151" s="12"/>
      <c r="DN1151" s="11"/>
      <c r="DO1151" s="12"/>
      <c r="DP1151" s="12"/>
      <c r="DQ1151" s="11"/>
      <c r="DR1151" s="12"/>
      <c r="DS1151" s="12"/>
      <c r="DT1151" s="11"/>
      <c r="DU1151" s="12"/>
      <c r="DV1151" s="12"/>
      <c r="DW1151" s="11"/>
      <c r="DX1151" s="12"/>
      <c r="DY1151" s="12"/>
      <c r="DZ1151" s="11"/>
      <c r="EA1151" s="12"/>
      <c r="EB1151" s="12"/>
      <c r="EC1151" s="11"/>
      <c r="ED1151" s="12"/>
      <c r="EE1151" s="12"/>
      <c r="EF1151" s="11"/>
      <c r="EG1151" s="12"/>
      <c r="EH1151" s="12"/>
      <c r="EI1151" s="11"/>
      <c r="EJ1151" s="12"/>
      <c r="EK1151" s="12"/>
      <c r="EL1151" s="11"/>
      <c r="EM1151" s="12"/>
      <c r="EN1151" s="12"/>
      <c r="EO1151" s="11"/>
      <c r="EP1151" s="12"/>
      <c r="EQ1151" s="12"/>
      <c r="ER1151" s="11"/>
      <c r="ES1151" s="12"/>
      <c r="ET1151" s="12"/>
      <c r="EU1151" s="11"/>
      <c r="EV1151" s="12"/>
      <c r="EW1151" s="12"/>
      <c r="EX1151" s="11"/>
      <c r="EY1151" s="12"/>
      <c r="EZ1151" s="12"/>
      <c r="FA1151" s="11"/>
      <c r="FB1151" s="12"/>
      <c r="FC1151" s="12"/>
      <c r="FD1151" s="11"/>
      <c r="FE1151" s="12"/>
      <c r="FF1151" s="12"/>
      <c r="FG1151" s="11"/>
      <c r="FH1151" s="12"/>
      <c r="FI1151" s="12"/>
      <c r="FJ1151" s="11"/>
      <c r="FK1151" s="12"/>
      <c r="FL1151" s="12"/>
      <c r="FM1151" s="11"/>
      <c r="FN1151" s="12"/>
      <c r="FO1151" s="12"/>
      <c r="FP1151" s="11"/>
      <c r="FQ1151" s="12"/>
      <c r="FR1151" s="12"/>
      <c r="FS1151" s="11"/>
      <c r="FT1151" s="12"/>
      <c r="FU1151" s="12"/>
      <c r="FV1151" s="11"/>
      <c r="FW1151" s="12"/>
      <c r="FX1151" s="12"/>
      <c r="FY1151" s="11"/>
      <c r="FZ1151" s="12"/>
      <c r="GA1151" s="12"/>
      <c r="GB1151" s="11"/>
      <c r="GC1151" s="12"/>
      <c r="GD1151" s="12"/>
      <c r="GE1151" s="11"/>
      <c r="GF1151" s="12"/>
      <c r="GG1151" s="12"/>
      <c r="GH1151" s="11"/>
      <c r="GI1151" s="12"/>
      <c r="GJ1151" s="12"/>
      <c r="GK1151" s="11"/>
      <c r="GL1151" s="12"/>
      <c r="GM1151" s="12"/>
      <c r="GN1151" s="11"/>
      <c r="GO1151" s="12"/>
      <c r="GP1151" s="12"/>
      <c r="GQ1151" s="11"/>
      <c r="GR1151" s="12"/>
      <c r="GS1151" s="12"/>
      <c r="GT1151" s="11"/>
      <c r="GU1151" s="12"/>
      <c r="GV1151" s="12"/>
      <c r="GW1151" s="11"/>
      <c r="GX1151" s="12"/>
      <c r="GY1151" s="12"/>
      <c r="GZ1151" s="11"/>
      <c r="HA1151" s="12"/>
      <c r="HB1151" s="12"/>
      <c r="HC1151" s="11"/>
      <c r="HD1151" s="12"/>
      <c r="HE1151" s="12"/>
      <c r="HF1151" s="11"/>
    </row>
    <row r="1152" spans="1:214">
      <c r="A1152" s="71" t="s">
        <v>752</v>
      </c>
      <c r="B1152" s="7">
        <v>3210101</v>
      </c>
      <c r="C1152" s="7" t="s">
        <v>255</v>
      </c>
      <c r="D1152" s="8">
        <v>0</v>
      </c>
      <c r="E1152" s="12"/>
      <c r="F1152" s="11"/>
      <c r="G1152" s="12"/>
      <c r="H1152" s="12"/>
      <c r="I1152" s="12"/>
      <c r="J1152" s="11"/>
      <c r="K1152" s="12"/>
      <c r="L1152" s="12"/>
      <c r="M1152" s="11"/>
      <c r="N1152" s="12"/>
      <c r="O1152" s="12"/>
      <c r="P1152" s="11"/>
      <c r="Q1152" s="12"/>
      <c r="R1152" s="12"/>
      <c r="S1152" s="11"/>
      <c r="T1152" s="12"/>
      <c r="U1152" s="12"/>
      <c r="V1152" s="11"/>
      <c r="W1152" s="12"/>
      <c r="X1152" s="12"/>
      <c r="Y1152" s="11"/>
      <c r="Z1152" s="12"/>
      <c r="AA1152" s="12"/>
      <c r="AB1152" s="11"/>
      <c r="AC1152" s="12"/>
      <c r="AD1152" s="12"/>
      <c r="AE1152" s="11"/>
      <c r="AF1152" s="12"/>
      <c r="AG1152" s="12"/>
      <c r="AH1152" s="11"/>
      <c r="AI1152" s="12"/>
      <c r="AJ1152" s="12"/>
      <c r="AK1152" s="11"/>
      <c r="AL1152" s="12"/>
      <c r="AM1152" s="12"/>
      <c r="AN1152" s="11"/>
      <c r="AO1152" s="12"/>
      <c r="AP1152" s="12"/>
      <c r="AQ1152" s="11"/>
      <c r="AR1152" s="12"/>
      <c r="AS1152" s="12"/>
      <c r="AT1152" s="11"/>
      <c r="AU1152" s="12"/>
      <c r="AV1152" s="12"/>
      <c r="AW1152" s="11"/>
      <c r="AX1152" s="12"/>
      <c r="AY1152" s="12"/>
      <c r="AZ1152" s="11"/>
      <c r="BA1152" s="12"/>
      <c r="BB1152" s="12"/>
      <c r="BC1152" s="11"/>
      <c r="BD1152" s="12"/>
      <c r="BE1152" s="12"/>
      <c r="BF1152" s="11"/>
      <c r="BG1152" s="12"/>
      <c r="BH1152" s="12"/>
      <c r="BI1152" s="11"/>
      <c r="BJ1152" s="12"/>
      <c r="BK1152" s="12"/>
      <c r="BL1152" s="11"/>
      <c r="BM1152" s="12"/>
      <c r="BN1152" s="12"/>
      <c r="BO1152" s="11"/>
      <c r="BP1152" s="12"/>
      <c r="BQ1152" s="12"/>
      <c r="BR1152" s="11"/>
      <c r="BS1152" s="12"/>
      <c r="BT1152" s="12"/>
      <c r="BU1152" s="11"/>
      <c r="BV1152" s="12"/>
      <c r="BW1152" s="12"/>
      <c r="BX1152" s="11"/>
      <c r="BY1152" s="12"/>
      <c r="BZ1152" s="12"/>
      <c r="CA1152" s="11"/>
      <c r="CB1152" s="12"/>
      <c r="CC1152" s="12"/>
      <c r="CD1152" s="11"/>
      <c r="CE1152" s="12"/>
      <c r="CF1152" s="12"/>
      <c r="CG1152" s="11"/>
      <c r="CH1152" s="12"/>
      <c r="CI1152" s="12"/>
      <c r="CJ1152" s="11"/>
      <c r="CK1152" s="12"/>
      <c r="CL1152" s="12"/>
      <c r="CM1152" s="11"/>
      <c r="CN1152" s="12"/>
      <c r="CO1152" s="12"/>
      <c r="CP1152" s="11"/>
      <c r="CQ1152" s="12"/>
      <c r="CR1152" s="12"/>
      <c r="CS1152" s="11"/>
      <c r="CT1152" s="12"/>
      <c r="CU1152" s="12"/>
      <c r="CV1152" s="11"/>
      <c r="CW1152" s="12"/>
      <c r="CX1152" s="12"/>
      <c r="CY1152" s="11"/>
      <c r="CZ1152" s="12"/>
      <c r="DA1152" s="12"/>
      <c r="DB1152" s="11"/>
      <c r="DC1152" s="12"/>
      <c r="DD1152" s="12"/>
      <c r="DE1152" s="11"/>
      <c r="DF1152" s="12"/>
      <c r="DG1152" s="12"/>
      <c r="DH1152" s="11"/>
      <c r="DI1152" s="12"/>
      <c r="DJ1152" s="12"/>
      <c r="DK1152" s="11"/>
      <c r="DL1152" s="12"/>
      <c r="DM1152" s="12"/>
      <c r="DN1152" s="11"/>
      <c r="DO1152" s="12"/>
      <c r="DP1152" s="12"/>
      <c r="DQ1152" s="11"/>
      <c r="DR1152" s="12"/>
      <c r="DS1152" s="12"/>
      <c r="DT1152" s="11"/>
      <c r="DU1152" s="12"/>
      <c r="DV1152" s="12"/>
      <c r="DW1152" s="11"/>
      <c r="DX1152" s="12"/>
      <c r="DY1152" s="12"/>
      <c r="DZ1152" s="11"/>
      <c r="EA1152" s="12"/>
      <c r="EB1152" s="12"/>
      <c r="EC1152" s="11"/>
      <c r="ED1152" s="12"/>
      <c r="EE1152" s="12"/>
      <c r="EF1152" s="11"/>
      <c r="EG1152" s="12"/>
      <c r="EH1152" s="12"/>
      <c r="EI1152" s="11"/>
      <c r="EJ1152" s="12"/>
      <c r="EK1152" s="12"/>
      <c r="EL1152" s="11"/>
      <c r="EM1152" s="12"/>
      <c r="EN1152" s="12"/>
      <c r="EO1152" s="11"/>
      <c r="EP1152" s="12"/>
      <c r="EQ1152" s="12"/>
      <c r="ER1152" s="11"/>
      <c r="ES1152" s="12"/>
      <c r="ET1152" s="12"/>
      <c r="EU1152" s="11"/>
      <c r="EV1152" s="12"/>
      <c r="EW1152" s="12"/>
      <c r="EX1152" s="11"/>
      <c r="EY1152" s="12"/>
      <c r="EZ1152" s="12"/>
      <c r="FA1152" s="11"/>
      <c r="FB1152" s="12"/>
      <c r="FC1152" s="12"/>
      <c r="FD1152" s="11"/>
      <c r="FE1152" s="12"/>
      <c r="FF1152" s="12"/>
      <c r="FG1152" s="11"/>
      <c r="FH1152" s="12"/>
      <c r="FI1152" s="12"/>
      <c r="FJ1152" s="11"/>
      <c r="FK1152" s="12"/>
      <c r="FL1152" s="12"/>
      <c r="FM1152" s="11"/>
      <c r="FN1152" s="12"/>
      <c r="FO1152" s="12"/>
      <c r="FP1152" s="11"/>
      <c r="FQ1152" s="12"/>
      <c r="FR1152" s="12"/>
      <c r="FS1152" s="11"/>
      <c r="FT1152" s="12"/>
      <c r="FU1152" s="12"/>
      <c r="FV1152" s="11"/>
      <c r="FW1152" s="12"/>
      <c r="FX1152" s="12"/>
      <c r="FY1152" s="11"/>
      <c r="FZ1152" s="12"/>
      <c r="GA1152" s="12"/>
      <c r="GB1152" s="11"/>
      <c r="GC1152" s="12"/>
      <c r="GD1152" s="12"/>
      <c r="GE1152" s="11"/>
      <c r="GF1152" s="12"/>
      <c r="GG1152" s="12"/>
      <c r="GH1152" s="11"/>
      <c r="GI1152" s="12"/>
      <c r="GJ1152" s="12"/>
      <c r="GK1152" s="11"/>
      <c r="GL1152" s="12"/>
      <c r="GM1152" s="12"/>
      <c r="GN1152" s="11"/>
      <c r="GO1152" s="12"/>
      <c r="GP1152" s="12"/>
      <c r="GQ1152" s="11"/>
      <c r="GR1152" s="12"/>
      <c r="GS1152" s="12"/>
      <c r="GT1152" s="11"/>
      <c r="GU1152" s="12"/>
      <c r="GV1152" s="12"/>
      <c r="GW1152" s="11"/>
      <c r="GX1152" s="12"/>
      <c r="GY1152" s="12"/>
      <c r="GZ1152" s="11"/>
      <c r="HA1152" s="12"/>
      <c r="HB1152" s="12"/>
      <c r="HC1152" s="11"/>
      <c r="HD1152" s="12"/>
      <c r="HE1152" s="12"/>
      <c r="HF1152" s="11"/>
    </row>
    <row r="1153" spans="1:214" ht="51">
      <c r="A1153" s="4">
        <v>65</v>
      </c>
      <c r="B1153" s="5" t="s">
        <v>337</v>
      </c>
      <c r="C1153" s="4" t="s">
        <v>338</v>
      </c>
      <c r="D1153" s="16">
        <f>D1148+D1146+D1132+D1126+D1115+D1091+D1030+D1031</f>
        <v>839357831</v>
      </c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  <c r="T1153" s="10"/>
      <c r="U1153" s="10"/>
      <c r="V1153" s="10"/>
      <c r="W1153" s="10"/>
      <c r="X1153" s="10"/>
      <c r="Y1153" s="10"/>
      <c r="Z1153" s="10"/>
      <c r="AA1153" s="10"/>
      <c r="AB1153" s="10"/>
      <c r="AC1153" s="10"/>
      <c r="AD1153" s="10"/>
      <c r="AE1153" s="10"/>
      <c r="AF1153" s="10"/>
      <c r="AG1153" s="10"/>
      <c r="AH1153" s="10"/>
      <c r="AI1153" s="10"/>
      <c r="AJ1153" s="10"/>
      <c r="AK1153" s="10"/>
      <c r="AL1153" s="10"/>
      <c r="AM1153" s="10"/>
      <c r="AN1153" s="10"/>
      <c r="AO1153" s="10"/>
      <c r="AP1153" s="10"/>
      <c r="AQ1153" s="10"/>
      <c r="AR1153" s="10"/>
      <c r="AS1153" s="10"/>
      <c r="AT1153" s="10"/>
      <c r="AU1153" s="10"/>
      <c r="AV1153" s="10"/>
      <c r="AW1153" s="10"/>
      <c r="AX1153" s="10"/>
      <c r="AY1153" s="10"/>
      <c r="AZ1153" s="10"/>
      <c r="BA1153" s="10"/>
      <c r="BB1153" s="10"/>
      <c r="BC1153" s="10"/>
      <c r="BD1153" s="10"/>
      <c r="BE1153" s="10"/>
      <c r="BF1153" s="10"/>
      <c r="BG1153" s="10"/>
      <c r="BH1153" s="10"/>
      <c r="BI1153" s="10"/>
      <c r="BJ1153" s="10"/>
      <c r="BK1153" s="10"/>
      <c r="BL1153" s="10"/>
      <c r="BM1153" s="10"/>
      <c r="BN1153" s="10"/>
      <c r="BO1153" s="10"/>
      <c r="BP1153" s="10"/>
      <c r="BQ1153" s="10"/>
      <c r="BR1153" s="10"/>
      <c r="BS1153" s="10"/>
      <c r="BT1153" s="10"/>
      <c r="BU1153" s="10"/>
      <c r="BV1153" s="10"/>
      <c r="BW1153" s="10"/>
      <c r="BX1153" s="10"/>
      <c r="BY1153" s="10"/>
      <c r="BZ1153" s="10"/>
      <c r="CA1153" s="10"/>
      <c r="CB1153" s="10"/>
      <c r="CC1153" s="10"/>
      <c r="CD1153" s="10"/>
      <c r="CE1153" s="10"/>
      <c r="CF1153" s="10"/>
      <c r="CG1153" s="10"/>
      <c r="CH1153" s="10"/>
      <c r="CI1153" s="10"/>
      <c r="CJ1153" s="10"/>
      <c r="CK1153" s="10"/>
      <c r="CL1153" s="10"/>
      <c r="CM1153" s="10"/>
      <c r="CN1153" s="10"/>
      <c r="CO1153" s="10"/>
      <c r="CP1153" s="10"/>
      <c r="CQ1153" s="10"/>
      <c r="CR1153" s="10"/>
      <c r="CS1153" s="10"/>
      <c r="CT1153" s="10"/>
      <c r="CU1153" s="10"/>
      <c r="CV1153" s="10"/>
      <c r="CW1153" s="10"/>
      <c r="CX1153" s="10"/>
      <c r="CY1153" s="10"/>
      <c r="CZ1153" s="10"/>
      <c r="DA1153" s="10"/>
      <c r="DB1153" s="10"/>
      <c r="DC1153" s="10"/>
      <c r="DD1153" s="10"/>
      <c r="DE1153" s="10"/>
      <c r="DF1153" s="10"/>
      <c r="DG1153" s="10"/>
      <c r="DH1153" s="10"/>
      <c r="DI1153" s="10"/>
      <c r="DJ1153" s="10"/>
      <c r="DK1153" s="10"/>
      <c r="DL1153" s="10"/>
      <c r="DM1153" s="10"/>
      <c r="DN1153" s="10"/>
      <c r="DO1153" s="10"/>
      <c r="DP1153" s="10"/>
      <c r="DQ1153" s="10"/>
      <c r="DR1153" s="10"/>
      <c r="DS1153" s="10"/>
      <c r="DT1153" s="10"/>
      <c r="DU1153" s="10"/>
      <c r="DV1153" s="10"/>
      <c r="DW1153" s="10"/>
      <c r="DX1153" s="10"/>
      <c r="DY1153" s="10"/>
      <c r="DZ1153" s="10"/>
      <c r="EA1153" s="10"/>
      <c r="EB1153" s="10"/>
      <c r="EC1153" s="10"/>
      <c r="ED1153" s="10"/>
      <c r="EE1153" s="10"/>
      <c r="EF1153" s="10"/>
      <c r="EG1153" s="10"/>
      <c r="EH1153" s="10"/>
      <c r="EI1153" s="10"/>
      <c r="EJ1153" s="10"/>
      <c r="EK1153" s="10"/>
      <c r="EL1153" s="10"/>
      <c r="EM1153" s="10"/>
      <c r="EN1153" s="10"/>
      <c r="EO1153" s="10"/>
      <c r="EP1153" s="10"/>
      <c r="EQ1153" s="10"/>
      <c r="ER1153" s="10"/>
      <c r="ES1153" s="10"/>
      <c r="ET1153" s="10"/>
      <c r="EU1153" s="10"/>
      <c r="EV1153" s="10"/>
      <c r="EW1153" s="10"/>
      <c r="EX1153" s="10"/>
      <c r="EY1153" s="10"/>
      <c r="EZ1153" s="10"/>
      <c r="FA1153" s="10"/>
      <c r="FB1153" s="10"/>
      <c r="FC1153" s="10"/>
      <c r="FD1153" s="10"/>
      <c r="FE1153" s="10"/>
      <c r="FF1153" s="10"/>
      <c r="FG1153" s="10"/>
      <c r="FH1153" s="10"/>
      <c r="FI1153" s="10"/>
      <c r="FJ1153" s="10"/>
      <c r="FK1153" s="10"/>
      <c r="FL1153" s="10"/>
      <c r="FM1153" s="10"/>
      <c r="FN1153" s="10"/>
      <c r="FO1153" s="10"/>
      <c r="FP1153" s="10"/>
      <c r="FQ1153" s="10"/>
      <c r="FR1153" s="10"/>
      <c r="FS1153" s="10"/>
      <c r="FT1153" s="10"/>
      <c r="FU1153" s="10"/>
      <c r="FV1153" s="10"/>
      <c r="FW1153" s="10"/>
      <c r="FX1153" s="10"/>
      <c r="FY1153" s="10"/>
      <c r="FZ1153" s="10"/>
      <c r="GA1153" s="10"/>
      <c r="GB1153" s="10"/>
      <c r="GC1153" s="10"/>
      <c r="GD1153" s="10"/>
      <c r="GE1153" s="10"/>
      <c r="GF1153" s="10"/>
      <c r="GG1153" s="10"/>
      <c r="GH1153" s="10"/>
      <c r="GI1153" s="10"/>
      <c r="GJ1153" s="10"/>
      <c r="GK1153" s="10"/>
      <c r="GL1153" s="10"/>
      <c r="GM1153" s="10"/>
      <c r="GN1153" s="10"/>
      <c r="GO1153" s="10"/>
      <c r="GP1153" s="10"/>
      <c r="GQ1153" s="10"/>
      <c r="GR1153" s="10"/>
      <c r="GS1153" s="10"/>
      <c r="GT1153" s="10"/>
      <c r="GU1153" s="10"/>
      <c r="GV1153" s="10"/>
      <c r="GW1153" s="10"/>
      <c r="GX1153" s="10"/>
      <c r="GY1153" s="10"/>
      <c r="GZ1153" s="10"/>
      <c r="HA1153" s="10"/>
      <c r="HB1153" s="10"/>
      <c r="HC1153" s="10"/>
      <c r="HD1153" s="10"/>
      <c r="HE1153" s="10"/>
      <c r="HF1153" s="10"/>
    </row>
    <row r="1154" spans="1:214" ht="25.5">
      <c r="A1154" s="17">
        <v>66</v>
      </c>
      <c r="B1154" s="18" t="s">
        <v>339</v>
      </c>
      <c r="C1154" s="17" t="s">
        <v>340</v>
      </c>
      <c r="D1154" s="19">
        <f>D1090-D1153</f>
        <v>625</v>
      </c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  <c r="T1154" s="10"/>
      <c r="U1154" s="10"/>
      <c r="V1154" s="10"/>
      <c r="W1154" s="10"/>
      <c r="X1154" s="10"/>
      <c r="Y1154" s="10"/>
      <c r="Z1154" s="10"/>
      <c r="AA1154" s="10"/>
      <c r="AB1154" s="10"/>
      <c r="AC1154" s="10"/>
      <c r="AD1154" s="10"/>
      <c r="AE1154" s="10"/>
      <c r="AF1154" s="10"/>
      <c r="AG1154" s="10"/>
      <c r="AH1154" s="10"/>
      <c r="AI1154" s="10"/>
      <c r="AJ1154" s="10"/>
      <c r="AK1154" s="10"/>
      <c r="AL1154" s="10"/>
      <c r="AM1154" s="10"/>
      <c r="AN1154" s="10"/>
      <c r="AO1154" s="10"/>
      <c r="AP1154" s="10"/>
      <c r="AQ1154" s="10"/>
      <c r="AR1154" s="10"/>
      <c r="AS1154" s="10"/>
      <c r="AT1154" s="10"/>
      <c r="AU1154" s="10"/>
      <c r="AV1154" s="10"/>
      <c r="AW1154" s="10"/>
      <c r="AX1154" s="10"/>
      <c r="AY1154" s="10"/>
      <c r="AZ1154" s="10"/>
      <c r="BA1154" s="10"/>
      <c r="BB1154" s="10"/>
      <c r="BC1154" s="10"/>
      <c r="BD1154" s="10"/>
      <c r="BE1154" s="10"/>
      <c r="BF1154" s="10"/>
      <c r="BG1154" s="10"/>
      <c r="BH1154" s="10"/>
      <c r="BI1154" s="10"/>
      <c r="BJ1154" s="10"/>
      <c r="BK1154" s="10"/>
      <c r="BL1154" s="10"/>
      <c r="BM1154" s="10"/>
      <c r="BN1154" s="10"/>
      <c r="BO1154" s="10"/>
      <c r="BP1154" s="10"/>
      <c r="BQ1154" s="10"/>
      <c r="BR1154" s="10"/>
      <c r="BS1154" s="10"/>
      <c r="BT1154" s="10"/>
      <c r="BU1154" s="10"/>
      <c r="BV1154" s="10"/>
      <c r="BW1154" s="10"/>
      <c r="BX1154" s="10"/>
      <c r="BY1154" s="10"/>
      <c r="BZ1154" s="10"/>
      <c r="CA1154" s="10"/>
      <c r="CB1154" s="10"/>
      <c r="CC1154" s="10"/>
      <c r="CD1154" s="10"/>
      <c r="CE1154" s="10"/>
      <c r="CF1154" s="10"/>
      <c r="CG1154" s="10"/>
      <c r="CH1154" s="10"/>
      <c r="CI1154" s="10"/>
      <c r="CJ1154" s="10"/>
      <c r="CK1154" s="10"/>
      <c r="CL1154" s="10"/>
      <c r="CM1154" s="10"/>
      <c r="CN1154" s="10"/>
      <c r="CO1154" s="10"/>
      <c r="CP1154" s="10"/>
      <c r="CQ1154" s="10"/>
      <c r="CR1154" s="10"/>
      <c r="CS1154" s="10"/>
      <c r="CT1154" s="10"/>
      <c r="CU1154" s="10"/>
      <c r="CV1154" s="10"/>
      <c r="CW1154" s="10"/>
      <c r="CX1154" s="10"/>
      <c r="CY1154" s="10"/>
      <c r="CZ1154" s="10"/>
      <c r="DA1154" s="10"/>
      <c r="DB1154" s="10"/>
      <c r="DC1154" s="10"/>
      <c r="DD1154" s="10"/>
      <c r="DE1154" s="10"/>
      <c r="DF1154" s="10"/>
      <c r="DG1154" s="10"/>
      <c r="DH1154" s="10"/>
      <c r="DI1154" s="10"/>
      <c r="DJ1154" s="10"/>
      <c r="DK1154" s="10"/>
      <c r="DL1154" s="10"/>
      <c r="DM1154" s="10"/>
      <c r="DN1154" s="10"/>
      <c r="DO1154" s="10"/>
      <c r="DP1154" s="10"/>
      <c r="DQ1154" s="10"/>
      <c r="DR1154" s="10"/>
      <c r="DS1154" s="10"/>
      <c r="DT1154" s="10"/>
      <c r="DU1154" s="10"/>
      <c r="DV1154" s="10"/>
      <c r="DW1154" s="10"/>
      <c r="DX1154" s="10"/>
      <c r="DY1154" s="10"/>
      <c r="DZ1154" s="10"/>
      <c r="EA1154" s="10"/>
      <c r="EB1154" s="10"/>
      <c r="EC1154" s="10"/>
      <c r="ED1154" s="10"/>
      <c r="EE1154" s="10"/>
      <c r="EF1154" s="10"/>
      <c r="EG1154" s="10"/>
      <c r="EH1154" s="10"/>
      <c r="EI1154" s="10"/>
      <c r="EJ1154" s="10"/>
      <c r="EK1154" s="10"/>
      <c r="EL1154" s="10"/>
      <c r="EM1154" s="10"/>
      <c r="EN1154" s="10"/>
      <c r="EO1154" s="10"/>
      <c r="EP1154" s="10"/>
      <c r="EQ1154" s="10"/>
      <c r="ER1154" s="10"/>
      <c r="ES1154" s="10"/>
      <c r="ET1154" s="10"/>
      <c r="EU1154" s="10"/>
      <c r="EV1154" s="10"/>
      <c r="EW1154" s="10"/>
      <c r="EX1154" s="10"/>
      <c r="EY1154" s="10"/>
      <c r="EZ1154" s="10"/>
      <c r="FA1154" s="10"/>
      <c r="FB1154" s="10"/>
      <c r="FC1154" s="10"/>
      <c r="FD1154" s="10"/>
      <c r="FE1154" s="10"/>
      <c r="FF1154" s="10"/>
      <c r="FG1154" s="10"/>
      <c r="FH1154" s="10"/>
      <c r="FI1154" s="10"/>
      <c r="FJ1154" s="10"/>
      <c r="FK1154" s="10"/>
      <c r="FL1154" s="10"/>
      <c r="FM1154" s="10"/>
      <c r="FN1154" s="10"/>
      <c r="FO1154" s="10"/>
      <c r="FP1154" s="10"/>
      <c r="FQ1154" s="10"/>
      <c r="FR1154" s="10"/>
      <c r="FS1154" s="10"/>
      <c r="FT1154" s="10"/>
      <c r="FU1154" s="10"/>
      <c r="FV1154" s="10"/>
      <c r="FW1154" s="10"/>
      <c r="FX1154" s="10"/>
      <c r="FY1154" s="10"/>
      <c r="FZ1154" s="10"/>
      <c r="GA1154" s="10"/>
      <c r="GB1154" s="10"/>
      <c r="GC1154" s="10"/>
      <c r="GD1154" s="10"/>
      <c r="GE1154" s="10"/>
      <c r="GF1154" s="10"/>
      <c r="GG1154" s="10"/>
      <c r="GH1154" s="10"/>
      <c r="GI1154" s="10"/>
      <c r="GJ1154" s="10"/>
      <c r="GK1154" s="10"/>
      <c r="GL1154" s="10"/>
      <c r="GM1154" s="10"/>
      <c r="GN1154" s="10"/>
      <c r="GO1154" s="10"/>
      <c r="GP1154" s="10"/>
      <c r="GQ1154" s="10"/>
      <c r="GR1154" s="10"/>
      <c r="GS1154" s="10"/>
      <c r="GT1154" s="10"/>
      <c r="GU1154" s="10"/>
      <c r="GV1154" s="10"/>
      <c r="GW1154" s="10"/>
      <c r="GX1154" s="10"/>
      <c r="GY1154" s="10"/>
      <c r="GZ1154" s="10"/>
      <c r="HA1154" s="10"/>
      <c r="HB1154" s="10"/>
      <c r="HC1154" s="10"/>
      <c r="HD1154" s="10"/>
      <c r="HE1154" s="10"/>
      <c r="HF1154" s="10"/>
    </row>
    <row r="1155" spans="1:214">
      <c r="A1155" s="75"/>
      <c r="B1155" s="11"/>
      <c r="C1155" s="12"/>
      <c r="D1155" s="2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  <c r="T1155" s="10"/>
      <c r="U1155" s="10"/>
      <c r="V1155" s="10"/>
      <c r="W1155" s="10"/>
      <c r="X1155" s="10"/>
      <c r="Y1155" s="10"/>
      <c r="Z1155" s="10"/>
      <c r="AA1155" s="10"/>
      <c r="AB1155" s="10"/>
      <c r="AC1155" s="10"/>
      <c r="AD1155" s="10"/>
      <c r="AE1155" s="10"/>
      <c r="AF1155" s="10"/>
      <c r="AG1155" s="10"/>
      <c r="AH1155" s="10"/>
      <c r="AI1155" s="10"/>
      <c r="AJ1155" s="10"/>
      <c r="AK1155" s="10"/>
      <c r="AL1155" s="10"/>
      <c r="AM1155" s="10"/>
      <c r="AN1155" s="10"/>
      <c r="AO1155" s="10"/>
      <c r="AP1155" s="10"/>
      <c r="AQ1155" s="10"/>
      <c r="AR1155" s="10"/>
      <c r="AS1155" s="10"/>
      <c r="AT1155" s="10"/>
      <c r="AU1155" s="10"/>
      <c r="AV1155" s="10"/>
      <c r="AW1155" s="10"/>
      <c r="AX1155" s="10"/>
      <c r="AY1155" s="10"/>
      <c r="AZ1155" s="10"/>
      <c r="BA1155" s="10"/>
      <c r="BB1155" s="10"/>
      <c r="BC1155" s="10"/>
      <c r="BD1155" s="10"/>
      <c r="BE1155" s="10"/>
      <c r="BF1155" s="10"/>
      <c r="BG1155" s="10"/>
      <c r="BH1155" s="10"/>
      <c r="BI1155" s="10"/>
      <c r="BJ1155" s="10"/>
      <c r="BK1155" s="10"/>
      <c r="BL1155" s="10"/>
      <c r="BM1155" s="10"/>
      <c r="BN1155" s="10"/>
      <c r="BO1155" s="10"/>
      <c r="BP1155" s="10"/>
      <c r="BQ1155" s="10"/>
      <c r="BR1155" s="10"/>
      <c r="BS1155" s="10"/>
      <c r="BT1155" s="10"/>
      <c r="BU1155" s="10"/>
      <c r="BV1155" s="10"/>
      <c r="BW1155" s="10"/>
      <c r="BX1155" s="10"/>
      <c r="BY1155" s="10"/>
      <c r="BZ1155" s="10"/>
      <c r="CA1155" s="10"/>
      <c r="CB1155" s="10"/>
      <c r="CC1155" s="10"/>
      <c r="CD1155" s="10"/>
      <c r="CE1155" s="10"/>
      <c r="CF1155" s="10"/>
      <c r="CG1155" s="10"/>
      <c r="CH1155" s="10"/>
      <c r="CI1155" s="10"/>
      <c r="CJ1155" s="10"/>
      <c r="CK1155" s="10"/>
      <c r="CL1155" s="10"/>
      <c r="CM1155" s="10"/>
      <c r="CN1155" s="10"/>
      <c r="CO1155" s="10"/>
      <c r="CP1155" s="10"/>
      <c r="CQ1155" s="10"/>
      <c r="CR1155" s="10"/>
      <c r="CS1155" s="10"/>
      <c r="CT1155" s="10"/>
      <c r="CU1155" s="10"/>
      <c r="CV1155" s="10"/>
      <c r="CW1155" s="10"/>
      <c r="CX1155" s="10"/>
      <c r="CY1155" s="10"/>
      <c r="CZ1155" s="10"/>
      <c r="DA1155" s="10"/>
      <c r="DB1155" s="10"/>
      <c r="DC1155" s="10"/>
      <c r="DD1155" s="10"/>
      <c r="DE1155" s="10"/>
      <c r="DF1155" s="10"/>
      <c r="DG1155" s="10"/>
      <c r="DH1155" s="10"/>
      <c r="DI1155" s="10"/>
      <c r="DJ1155" s="10"/>
      <c r="DK1155" s="10"/>
      <c r="DL1155" s="10"/>
      <c r="DM1155" s="10"/>
      <c r="DN1155" s="10"/>
      <c r="DO1155" s="10"/>
      <c r="DP1155" s="10"/>
      <c r="DQ1155" s="10"/>
      <c r="DR1155" s="10"/>
      <c r="DS1155" s="10"/>
      <c r="DT1155" s="10"/>
      <c r="DU1155" s="10"/>
      <c r="DV1155" s="10"/>
      <c r="DW1155" s="10"/>
      <c r="DX1155" s="10"/>
      <c r="DY1155" s="10"/>
      <c r="DZ1155" s="10"/>
      <c r="EA1155" s="10"/>
      <c r="EB1155" s="10"/>
      <c r="EC1155" s="10"/>
      <c r="ED1155" s="10"/>
      <c r="EE1155" s="10"/>
      <c r="EF1155" s="10"/>
      <c r="EG1155" s="10"/>
      <c r="EH1155" s="10"/>
      <c r="EI1155" s="10"/>
      <c r="EJ1155" s="10"/>
      <c r="EK1155" s="10"/>
      <c r="EL1155" s="10"/>
      <c r="EM1155" s="10"/>
      <c r="EN1155" s="10"/>
      <c r="EO1155" s="10"/>
      <c r="EP1155" s="10"/>
      <c r="EQ1155" s="10"/>
      <c r="ER1155" s="10"/>
      <c r="ES1155" s="10"/>
      <c r="ET1155" s="10"/>
      <c r="EU1155" s="10"/>
      <c r="EV1155" s="10"/>
      <c r="EW1155" s="10"/>
      <c r="EX1155" s="10"/>
      <c r="EY1155" s="10"/>
      <c r="EZ1155" s="10"/>
      <c r="FA1155" s="10"/>
      <c r="FB1155" s="10"/>
      <c r="FC1155" s="10"/>
      <c r="FD1155" s="10"/>
      <c r="FE1155" s="10"/>
      <c r="FF1155" s="10"/>
      <c r="FG1155" s="10"/>
      <c r="FH1155" s="10"/>
      <c r="FI1155" s="10"/>
      <c r="FJ1155" s="10"/>
      <c r="FK1155" s="10"/>
      <c r="FL1155" s="10"/>
      <c r="FM1155" s="10"/>
      <c r="FN1155" s="10"/>
      <c r="FO1155" s="10"/>
      <c r="FP1155" s="10"/>
      <c r="FQ1155" s="10"/>
      <c r="FR1155" s="10"/>
      <c r="FS1155" s="10"/>
      <c r="FT1155" s="10"/>
      <c r="FU1155" s="10"/>
      <c r="FV1155" s="10"/>
      <c r="FW1155" s="10"/>
      <c r="FX1155" s="10"/>
      <c r="FY1155" s="10"/>
      <c r="FZ1155" s="10"/>
      <c r="GA1155" s="10"/>
      <c r="GB1155" s="10"/>
      <c r="GC1155" s="10"/>
      <c r="GD1155" s="10"/>
      <c r="GE1155" s="10"/>
      <c r="GF1155" s="10"/>
      <c r="GG1155" s="10"/>
      <c r="GH1155" s="10"/>
      <c r="GI1155" s="10"/>
      <c r="GJ1155" s="10"/>
      <c r="GK1155" s="10"/>
      <c r="GL1155" s="10"/>
      <c r="GM1155" s="10"/>
      <c r="GN1155" s="10"/>
      <c r="GO1155" s="10"/>
      <c r="GP1155" s="10"/>
      <c r="GQ1155" s="10"/>
      <c r="GR1155" s="10"/>
      <c r="GS1155" s="10"/>
      <c r="GT1155" s="10"/>
      <c r="GU1155" s="10"/>
      <c r="GV1155" s="10"/>
      <c r="GW1155" s="10"/>
      <c r="GX1155" s="10"/>
      <c r="GY1155" s="10"/>
      <c r="GZ1155" s="10"/>
      <c r="HA1155" s="10"/>
      <c r="HB1155" s="10"/>
      <c r="HC1155" s="10"/>
      <c r="HD1155" s="10"/>
      <c r="HE1155" s="10"/>
      <c r="HF1155" s="10"/>
    </row>
    <row r="1156" spans="1:214">
      <c r="A1156" s="75"/>
      <c r="B1156" s="11"/>
      <c r="C1156" s="12"/>
      <c r="D1156" s="20"/>
    </row>
    <row r="1157" spans="1:214">
      <c r="A1157" s="75"/>
      <c r="B1157" s="11"/>
      <c r="C1157" s="12"/>
      <c r="D1157" s="20"/>
    </row>
    <row r="1158" spans="1:214">
      <c r="A1158" s="75"/>
      <c r="B1158" s="11"/>
      <c r="C1158" s="12"/>
      <c r="D1158" s="21"/>
    </row>
    <row r="1159" spans="1:214" ht="16.5" thickBot="1">
      <c r="A1159" s="20"/>
      <c r="B1159" s="73"/>
      <c r="C1159" s="79" t="s">
        <v>341</v>
      </c>
      <c r="D1159" s="2"/>
    </row>
    <row r="1160" spans="1:214">
      <c r="A1160" s="75"/>
      <c r="B1160" s="22"/>
      <c r="C1160" s="23" t="s">
        <v>342</v>
      </c>
      <c r="D1160" s="24">
        <f>D785+D803</f>
        <v>738217106</v>
      </c>
    </row>
    <row r="1161" spans="1:214" ht="25.5">
      <c r="A1161" s="20"/>
      <c r="B1161" s="22"/>
      <c r="C1161" s="23" t="s">
        <v>343</v>
      </c>
      <c r="D1161" s="24">
        <f>D803</f>
        <v>4396661</v>
      </c>
    </row>
    <row r="1162" spans="1:214" ht="25.5">
      <c r="A1162" s="75"/>
      <c r="B1162" s="22"/>
      <c r="C1162" s="23" t="s">
        <v>344</v>
      </c>
      <c r="D1162" s="24">
        <f>D1160-D1161</f>
        <v>733820445</v>
      </c>
    </row>
    <row r="1163" spans="1:214">
      <c r="A1163" s="75"/>
      <c r="B1163" s="22"/>
      <c r="C1163" s="23" t="s">
        <v>345</v>
      </c>
      <c r="D1163" s="24">
        <f>D779+D780+D781+D782+D783+D784</f>
        <v>428954</v>
      </c>
    </row>
    <row r="1164" spans="1:214">
      <c r="A1164" s="75"/>
      <c r="B1164" s="22"/>
      <c r="C1164" s="23" t="s">
        <v>346</v>
      </c>
      <c r="D1164" s="24">
        <f>D810+D813+D814+D815+D817+D818+D826+D825+D827</f>
        <v>9624563</v>
      </c>
    </row>
    <row r="1165" spans="1:214">
      <c r="A1165" s="20"/>
      <c r="B1165" s="25"/>
      <c r="C1165" s="23" t="s">
        <v>347</v>
      </c>
      <c r="D1165" s="24">
        <f>D1162+D1163+D1164</f>
        <v>743873962</v>
      </c>
    </row>
    <row r="1166" spans="1:214">
      <c r="A1166" s="20"/>
      <c r="B1166" s="22"/>
      <c r="C1166" s="23" t="s">
        <v>348</v>
      </c>
      <c r="D1166" s="24">
        <f>D820+D821+D822+D823+D824+D828+D829+D830+D831+D832+D833+D834+D835+D836</f>
        <v>4211946</v>
      </c>
    </row>
    <row r="1167" spans="1:214">
      <c r="A1167" s="12"/>
      <c r="B1167" s="22"/>
      <c r="C1167" s="23" t="s">
        <v>349</v>
      </c>
      <c r="D1167" s="24">
        <f>D837</f>
        <v>1662612</v>
      </c>
    </row>
    <row r="1168" spans="1:214">
      <c r="A1168" s="12"/>
      <c r="B1168" s="25"/>
      <c r="C1168" s="23" t="s">
        <v>350</v>
      </c>
      <c r="D1168" s="24">
        <f>D1165+D1166+D1167</f>
        <v>749748520</v>
      </c>
    </row>
    <row r="1169" spans="1:4">
      <c r="A1169" s="12"/>
      <c r="B1169" s="22"/>
      <c r="C1169" s="26" t="s">
        <v>351</v>
      </c>
      <c r="D1169" s="24">
        <f>D849+D878+D884</f>
        <v>1716268</v>
      </c>
    </row>
    <row r="1170" spans="1:4">
      <c r="A1170" s="12"/>
      <c r="B1170" s="22"/>
      <c r="C1170" s="26" t="s">
        <v>352</v>
      </c>
      <c r="D1170" s="24">
        <f>D887</f>
        <v>5332051</v>
      </c>
    </row>
    <row r="1171" spans="1:4">
      <c r="A1171" s="73"/>
      <c r="B1171" s="22"/>
      <c r="C1171" s="26" t="s">
        <v>353</v>
      </c>
      <c r="D1171" s="24">
        <f>D908</f>
        <v>9085839</v>
      </c>
    </row>
    <row r="1172" spans="1:4">
      <c r="B1172" s="22"/>
      <c r="C1172" s="26" t="s">
        <v>354</v>
      </c>
      <c r="D1172" s="24">
        <f>D913+D932</f>
        <v>2282121</v>
      </c>
    </row>
    <row r="1173" spans="1:4">
      <c r="B1173" s="83"/>
      <c r="C1173" s="23"/>
      <c r="D1173" s="24">
        <f>D1169+D1170+D1171+D1172</f>
        <v>18416279</v>
      </c>
    </row>
    <row r="1174" spans="1:4">
      <c r="B1174" s="22"/>
      <c r="C1174" s="26" t="s">
        <v>355</v>
      </c>
      <c r="D1174" s="24">
        <f>D941</f>
        <v>4710042</v>
      </c>
    </row>
    <row r="1175" spans="1:4">
      <c r="A1175" s="73"/>
      <c r="B1175" s="25"/>
      <c r="C1175" s="27" t="s">
        <v>356</v>
      </c>
      <c r="D1175" s="28">
        <f>D1168+D1173+D1174</f>
        <v>772874841</v>
      </c>
    </row>
    <row r="1176" spans="1:4">
      <c r="A1176" s="73"/>
      <c r="B1176" s="22"/>
      <c r="C1176" s="26" t="s">
        <v>357</v>
      </c>
      <c r="D1176" s="24">
        <f>D3+D94</f>
        <v>90331793</v>
      </c>
    </row>
    <row r="1177" spans="1:4">
      <c r="A1177" s="73"/>
      <c r="B1177" s="22"/>
      <c r="C1177" s="26" t="s">
        <v>358</v>
      </c>
      <c r="D1177" s="24">
        <f>D122</f>
        <v>45056933</v>
      </c>
    </row>
    <row r="1178" spans="1:4">
      <c r="A1178" s="73"/>
      <c r="B1178" s="22"/>
      <c r="C1178" s="26" t="s">
        <v>359</v>
      </c>
      <c r="D1178" s="24">
        <f>D131</f>
        <v>68873991</v>
      </c>
    </row>
    <row r="1179" spans="1:4">
      <c r="A1179" s="73"/>
      <c r="B1179" s="22"/>
      <c r="C1179" s="26" t="s">
        <v>360</v>
      </c>
      <c r="D1179" s="24">
        <f>D135</f>
        <v>16233315</v>
      </c>
    </row>
    <row r="1180" spans="1:4">
      <c r="A1180" s="73"/>
      <c r="B1180" s="22"/>
      <c r="C1180" s="26" t="s">
        <v>361</v>
      </c>
      <c r="D1180" s="24">
        <f>D149+D154</f>
        <v>13426513</v>
      </c>
    </row>
    <row r="1181" spans="1:4">
      <c r="A1181" s="73"/>
      <c r="B1181" s="22"/>
      <c r="C1181" s="26" t="s">
        <v>362</v>
      </c>
      <c r="D1181" s="24">
        <f>D160+D167</f>
        <v>9502930</v>
      </c>
    </row>
    <row r="1182" spans="1:4">
      <c r="A1182" s="73"/>
      <c r="B1182" s="22"/>
      <c r="C1182" s="26" t="s">
        <v>1123</v>
      </c>
      <c r="D1182" s="24">
        <f>D175</f>
        <v>50299887</v>
      </c>
    </row>
    <row r="1183" spans="1:4">
      <c r="A1183" s="73"/>
      <c r="B1183" s="22"/>
      <c r="C1183" s="26" t="s">
        <v>1124</v>
      </c>
      <c r="D1183" s="24">
        <f>D182</f>
        <v>0</v>
      </c>
    </row>
    <row r="1184" spans="1:4">
      <c r="A1184" s="73"/>
      <c r="B1184" s="22"/>
      <c r="C1184" s="26" t="s">
        <v>388</v>
      </c>
      <c r="D1184" s="24">
        <f>D194</f>
        <v>42916751</v>
      </c>
    </row>
    <row r="1185" spans="1:4">
      <c r="B1185" s="22"/>
      <c r="C1185" s="26" t="s">
        <v>389</v>
      </c>
      <c r="D1185" s="24">
        <f>D249</f>
        <v>9520686</v>
      </c>
    </row>
    <row r="1186" spans="1:4">
      <c r="A1186" s="73"/>
      <c r="B1186" s="22"/>
      <c r="C1186" s="26" t="s">
        <v>390</v>
      </c>
      <c r="D1186" s="24">
        <f>D308</f>
        <v>9913928</v>
      </c>
    </row>
    <row r="1187" spans="1:4">
      <c r="A1187" s="73"/>
      <c r="B1187" s="22"/>
      <c r="C1187" s="26" t="s">
        <v>391</v>
      </c>
      <c r="D1187" s="24">
        <f>D325+D389+D430+D471</f>
        <v>199844959</v>
      </c>
    </row>
    <row r="1188" spans="1:4">
      <c r="A1188" s="73"/>
      <c r="B1188" s="22"/>
      <c r="C1188" s="26" t="s">
        <v>392</v>
      </c>
      <c r="D1188" s="24">
        <f>D512</f>
        <v>13823283</v>
      </c>
    </row>
    <row r="1189" spans="1:4">
      <c r="A1189" s="73"/>
      <c r="B1189" s="22"/>
      <c r="C1189" s="26" t="s">
        <v>393</v>
      </c>
      <c r="D1189" s="24">
        <f>D542</f>
        <v>24294794</v>
      </c>
    </row>
    <row r="1190" spans="1:4">
      <c r="B1190" s="22"/>
      <c r="C1190" s="26" t="s">
        <v>394</v>
      </c>
      <c r="D1190" s="24">
        <f>D577</f>
        <v>4825063</v>
      </c>
    </row>
    <row r="1191" spans="1:4">
      <c r="B1191" s="22"/>
      <c r="C1191" s="26" t="s">
        <v>395</v>
      </c>
      <c r="D1191" s="24">
        <f>D605</f>
        <v>14335442</v>
      </c>
    </row>
    <row r="1192" spans="1:4">
      <c r="B1192" s="22"/>
      <c r="C1192" s="26" t="s">
        <v>396</v>
      </c>
      <c r="D1192" s="24">
        <f>D619</f>
        <v>1449087</v>
      </c>
    </row>
    <row r="1193" spans="1:4">
      <c r="B1193" s="22"/>
      <c r="C1193" s="26" t="s">
        <v>397</v>
      </c>
      <c r="D1193" s="24">
        <f>D634</f>
        <v>-500050</v>
      </c>
    </row>
    <row r="1194" spans="1:4">
      <c r="B1194" s="22"/>
      <c r="C1194" s="26" t="s">
        <v>398</v>
      </c>
      <c r="D1194" s="24">
        <f>D722</f>
        <v>3999765</v>
      </c>
    </row>
    <row r="1195" spans="1:4">
      <c r="B1195" s="25"/>
      <c r="C1195" s="27" t="s">
        <v>399</v>
      </c>
      <c r="D1195" s="28">
        <f>SUM(D1176:D1194)</f>
        <v>618149070</v>
      </c>
    </row>
    <row r="1196" spans="1:4">
      <c r="B1196" s="25"/>
      <c r="C1196" s="27" t="s">
        <v>400</v>
      </c>
      <c r="D1196" s="28">
        <f>D1175-D1195</f>
        <v>154725771</v>
      </c>
    </row>
    <row r="1197" spans="1:4">
      <c r="B1197" s="22"/>
      <c r="C1197" s="26" t="s">
        <v>401</v>
      </c>
      <c r="D1197" s="24">
        <f>D951+D955+D990</f>
        <v>1995573</v>
      </c>
    </row>
    <row r="1198" spans="1:4">
      <c r="B1198" s="22"/>
      <c r="C1198" s="26" t="s">
        <v>402</v>
      </c>
      <c r="D1198" s="24">
        <f>-(D776)</f>
        <v>-538749</v>
      </c>
    </row>
    <row r="1199" spans="1:4">
      <c r="B1199" s="22"/>
      <c r="C1199" s="26" t="s">
        <v>403</v>
      </c>
      <c r="D1199" s="24">
        <f>D1001</f>
        <v>31900660</v>
      </c>
    </row>
    <row r="1200" spans="1:4">
      <c r="B1200" s="22"/>
      <c r="C1200" s="29" t="s">
        <v>404</v>
      </c>
      <c r="D1200" s="24">
        <f>-D1031</f>
        <v>-60123077</v>
      </c>
    </row>
    <row r="1201" spans="2:53">
      <c r="B1201" s="22"/>
      <c r="C1201" s="26" t="s">
        <v>405</v>
      </c>
      <c r="D1201" s="24">
        <f>D1056</f>
        <v>20713009</v>
      </c>
    </row>
    <row r="1202" spans="2:53">
      <c r="B1202" s="22"/>
      <c r="C1202" s="26" t="s">
        <v>406</v>
      </c>
      <c r="D1202" s="24">
        <f>-D1091</f>
        <v>-145819834</v>
      </c>
    </row>
    <row r="1203" spans="2:53">
      <c r="B1203" s="22"/>
      <c r="C1203" s="26" t="s">
        <v>407</v>
      </c>
      <c r="D1203" s="24">
        <f>D1076+D1088</f>
        <v>11874373</v>
      </c>
    </row>
    <row r="1204" spans="2:53">
      <c r="B1204" s="22"/>
      <c r="C1204" s="26" t="s">
        <v>408</v>
      </c>
      <c r="D1204" s="24">
        <f>-(D1115+D1126+D1132)</f>
        <v>-14727101</v>
      </c>
    </row>
    <row r="1205" spans="2:53">
      <c r="B1205" s="22"/>
      <c r="C1205" s="26" t="s">
        <v>409</v>
      </c>
      <c r="D1205" s="24">
        <f>-(D1146+D1148)</f>
        <v>0</v>
      </c>
    </row>
    <row r="1206" spans="2:53">
      <c r="B1206" s="25"/>
      <c r="C1206" s="27" t="s">
        <v>410</v>
      </c>
      <c r="D1206" s="28">
        <f>D1196+SUM(D1197:D1205)</f>
        <v>625</v>
      </c>
    </row>
    <row r="1207" spans="2:53">
      <c r="B1207" s="22"/>
      <c r="C1207" s="30" t="s">
        <v>411</v>
      </c>
      <c r="D1207" s="24">
        <f>D348+D349+D350-D351-D352-D353+D378+D379+D380-D383-D384-D385+D403+D404-D405-D406+D424+D425-D426-D427+D444+D445-D446-D447+D465+D466-D467-D468+D485+D486-D487-D488+D506+D507-D508-D509</f>
        <v>0</v>
      </c>
    </row>
    <row r="1208" spans="2:53" ht="13.5" thickBot="1">
      <c r="B1208" s="83"/>
      <c r="C1208" s="80" t="s">
        <v>412</v>
      </c>
      <c r="D1208" s="40">
        <f>D1206+D1207</f>
        <v>625</v>
      </c>
      <c r="E1208" s="31"/>
      <c r="F1208" s="31"/>
      <c r="G1208" s="31"/>
      <c r="H1208" s="31"/>
      <c r="I1208" s="31"/>
      <c r="J1208" s="31"/>
      <c r="K1208" s="31"/>
      <c r="L1208" s="31"/>
      <c r="M1208" s="31"/>
      <c r="N1208" s="31"/>
      <c r="O1208" s="31"/>
      <c r="P1208" s="31"/>
      <c r="Q1208" s="31"/>
      <c r="R1208" s="31"/>
      <c r="S1208" s="31"/>
      <c r="T1208" s="31"/>
      <c r="U1208" s="31"/>
      <c r="V1208" s="31"/>
      <c r="W1208" s="31"/>
      <c r="X1208" s="31"/>
      <c r="Y1208" s="31"/>
      <c r="Z1208" s="31"/>
    </row>
    <row r="1209" spans="2:53">
      <c r="C1209" s="81" t="s">
        <v>413</v>
      </c>
      <c r="D1209" s="41"/>
      <c r="E1209" s="31"/>
      <c r="F1209" s="31"/>
      <c r="G1209" s="31"/>
      <c r="H1209" s="31"/>
      <c r="I1209" s="31"/>
      <c r="J1209" s="31"/>
      <c r="K1209" s="31"/>
      <c r="L1209" s="31"/>
      <c r="M1209" s="31"/>
      <c r="N1209" s="31"/>
      <c r="O1209" s="31"/>
      <c r="P1209" s="31"/>
      <c r="Q1209" s="31"/>
      <c r="R1209" s="31"/>
      <c r="S1209" s="31"/>
      <c r="T1209" s="31"/>
      <c r="U1209" s="31"/>
      <c r="V1209" s="31"/>
      <c r="W1209" s="31"/>
      <c r="X1209" s="31"/>
      <c r="Y1209" s="31"/>
      <c r="Z1209" s="31"/>
    </row>
    <row r="1210" spans="2:53">
      <c r="C1210" s="37" t="s">
        <v>414</v>
      </c>
      <c r="D1210" s="35">
        <f>D1176+D1193</f>
        <v>89831743</v>
      </c>
      <c r="E1210" s="31"/>
      <c r="F1210" s="31"/>
      <c r="G1210" s="31"/>
      <c r="H1210" s="31"/>
      <c r="I1210" s="31"/>
      <c r="J1210" s="31"/>
      <c r="K1210" s="31"/>
      <c r="L1210" s="31"/>
      <c r="M1210" s="31"/>
      <c r="N1210" s="31"/>
      <c r="O1210" s="31"/>
      <c r="P1210" s="31"/>
      <c r="Q1210" s="31"/>
      <c r="R1210" s="31"/>
      <c r="S1210" s="31"/>
      <c r="T1210" s="31"/>
      <c r="U1210" s="31"/>
      <c r="V1210" s="31"/>
      <c r="W1210" s="31"/>
      <c r="X1210" s="31"/>
      <c r="Y1210" s="31"/>
      <c r="Z1210" s="31"/>
      <c r="AA1210" s="32"/>
      <c r="AB1210" s="32"/>
      <c r="AC1210" s="32">
        <f t="shared" ref="AC1210:BA1210" si="0">AC1174-AC4</f>
        <v>0</v>
      </c>
      <c r="AD1210" s="32">
        <f t="shared" si="0"/>
        <v>0</v>
      </c>
      <c r="AE1210" s="32">
        <f t="shared" si="0"/>
        <v>0</v>
      </c>
      <c r="AF1210" s="32">
        <f t="shared" si="0"/>
        <v>0</v>
      </c>
      <c r="AG1210" s="32">
        <f t="shared" si="0"/>
        <v>0</v>
      </c>
      <c r="AH1210" s="32">
        <f t="shared" si="0"/>
        <v>0</v>
      </c>
      <c r="AI1210" s="32">
        <f t="shared" si="0"/>
        <v>0</v>
      </c>
      <c r="AJ1210" s="32">
        <f t="shared" si="0"/>
        <v>0</v>
      </c>
      <c r="AK1210" s="32">
        <f t="shared" si="0"/>
        <v>0</v>
      </c>
      <c r="AL1210" s="32">
        <f t="shared" si="0"/>
        <v>0</v>
      </c>
      <c r="AM1210" s="32">
        <f t="shared" si="0"/>
        <v>0</v>
      </c>
      <c r="AN1210" s="32">
        <f t="shared" si="0"/>
        <v>0</v>
      </c>
      <c r="AO1210" s="32">
        <f t="shared" si="0"/>
        <v>0</v>
      </c>
      <c r="AP1210" s="32">
        <f t="shared" si="0"/>
        <v>0</v>
      </c>
      <c r="AQ1210" s="32">
        <f t="shared" si="0"/>
        <v>0</v>
      </c>
      <c r="AR1210" s="32">
        <f t="shared" si="0"/>
        <v>0</v>
      </c>
      <c r="AS1210" s="32">
        <f t="shared" si="0"/>
        <v>0</v>
      </c>
      <c r="AT1210" s="32">
        <f t="shared" si="0"/>
        <v>0</v>
      </c>
      <c r="AU1210" s="32">
        <f t="shared" si="0"/>
        <v>0</v>
      </c>
      <c r="AV1210" s="32">
        <f t="shared" si="0"/>
        <v>0</v>
      </c>
      <c r="AW1210" s="32">
        <f t="shared" si="0"/>
        <v>0</v>
      </c>
      <c r="AX1210" s="32">
        <f t="shared" si="0"/>
        <v>0</v>
      </c>
      <c r="AY1210" s="32">
        <f t="shared" si="0"/>
        <v>0</v>
      </c>
      <c r="AZ1210" s="32">
        <f t="shared" si="0"/>
        <v>0</v>
      </c>
      <c r="BA1210" s="32">
        <f t="shared" si="0"/>
        <v>0</v>
      </c>
    </row>
    <row r="1211" spans="2:53">
      <c r="C1211" s="36" t="s">
        <v>533</v>
      </c>
      <c r="D1211" s="35">
        <f>D1210-D60-D61-D62-D661-D662+D664+D665+D666</f>
        <v>85152785</v>
      </c>
      <c r="E1211" s="31"/>
      <c r="F1211" s="31"/>
      <c r="G1211" s="31"/>
      <c r="H1211" s="31"/>
      <c r="I1211" s="31"/>
      <c r="J1211" s="31"/>
      <c r="K1211" s="31"/>
      <c r="L1211" s="31"/>
      <c r="M1211" s="31"/>
      <c r="N1211" s="31"/>
      <c r="O1211" s="31"/>
      <c r="P1211" s="31"/>
      <c r="Q1211" s="31"/>
      <c r="R1211" s="31"/>
      <c r="S1211" s="31"/>
      <c r="T1211" s="31"/>
      <c r="U1211" s="31"/>
      <c r="V1211" s="31"/>
      <c r="W1211" s="31"/>
      <c r="X1211" s="31"/>
      <c r="Y1211" s="31"/>
      <c r="Z1211" s="31"/>
      <c r="AA1211" s="32"/>
      <c r="AB1211" s="32"/>
      <c r="AC1211" s="32"/>
      <c r="AD1211" s="32"/>
      <c r="AE1211" s="32"/>
      <c r="AF1211" s="32"/>
      <c r="AG1211" s="32"/>
      <c r="AH1211" s="32"/>
      <c r="AI1211" s="32"/>
      <c r="AJ1211" s="32"/>
      <c r="AK1211" s="32"/>
      <c r="AL1211" s="32"/>
      <c r="AM1211" s="32"/>
      <c r="AN1211" s="32"/>
      <c r="AO1211" s="32"/>
      <c r="AP1211" s="32"/>
      <c r="AQ1211" s="32"/>
      <c r="AR1211" s="32"/>
      <c r="AS1211" s="32"/>
      <c r="AT1211" s="32"/>
      <c r="AU1211" s="32"/>
      <c r="AV1211" s="32"/>
      <c r="AW1211" s="32"/>
      <c r="AX1211" s="32"/>
      <c r="AY1211" s="32"/>
      <c r="AZ1211" s="32"/>
      <c r="BA1211" s="32"/>
    </row>
    <row r="1212" spans="2:53">
      <c r="C1212" s="37" t="s">
        <v>534</v>
      </c>
      <c r="D1212" s="35">
        <f>D1176-D5</f>
        <v>41794486</v>
      </c>
      <c r="E1212" s="31"/>
      <c r="F1212" s="31"/>
      <c r="G1212" s="31"/>
      <c r="H1212" s="31"/>
      <c r="I1212" s="31"/>
      <c r="J1212" s="31"/>
      <c r="K1212" s="31"/>
      <c r="L1212" s="31"/>
      <c r="M1212" s="31"/>
      <c r="N1212" s="31"/>
      <c r="O1212" s="31"/>
      <c r="P1212" s="31"/>
      <c r="Q1212" s="31"/>
      <c r="R1212" s="31"/>
      <c r="S1212" s="31"/>
      <c r="T1212" s="31"/>
      <c r="U1212" s="31"/>
      <c r="V1212" s="31"/>
      <c r="W1212" s="31"/>
      <c r="X1212" s="31"/>
      <c r="Y1212" s="31"/>
      <c r="Z1212" s="31"/>
      <c r="AA1212" s="32"/>
      <c r="AB1212" s="32"/>
      <c r="AC1212" s="32"/>
      <c r="AD1212" s="32"/>
      <c r="AE1212" s="32"/>
      <c r="AF1212" s="32"/>
      <c r="AG1212" s="32"/>
      <c r="AH1212" s="32"/>
      <c r="AI1212" s="32"/>
      <c r="AJ1212" s="32"/>
      <c r="AK1212" s="32"/>
      <c r="AL1212" s="32"/>
      <c r="AM1212" s="32"/>
      <c r="AN1212" s="32"/>
      <c r="AO1212" s="32"/>
      <c r="AP1212" s="32"/>
      <c r="AQ1212" s="32"/>
      <c r="AR1212" s="32"/>
      <c r="AS1212" s="32"/>
      <c r="AT1212" s="32"/>
      <c r="AU1212" s="32"/>
      <c r="AV1212" s="32"/>
      <c r="AW1212" s="32"/>
      <c r="AX1212" s="32"/>
      <c r="AY1212" s="32"/>
      <c r="AZ1212" s="32"/>
      <c r="BA1212" s="32"/>
    </row>
    <row r="1213" spans="2:53">
      <c r="C1213" s="37" t="s">
        <v>535</v>
      </c>
      <c r="D1213" s="35">
        <f>D5</f>
        <v>48537307</v>
      </c>
      <c r="E1213" s="31"/>
      <c r="F1213" s="31"/>
      <c r="G1213" s="31"/>
      <c r="H1213" s="31"/>
      <c r="I1213" s="31"/>
      <c r="J1213" s="31"/>
      <c r="K1213" s="31"/>
      <c r="L1213" s="31"/>
      <c r="M1213" s="31"/>
      <c r="N1213" s="31"/>
      <c r="O1213" s="31"/>
      <c r="P1213" s="31"/>
      <c r="Q1213" s="31"/>
      <c r="R1213" s="31"/>
      <c r="S1213" s="31"/>
      <c r="T1213" s="31"/>
      <c r="U1213" s="31"/>
      <c r="V1213" s="31"/>
      <c r="W1213" s="31"/>
      <c r="X1213" s="31"/>
      <c r="Y1213" s="31"/>
      <c r="Z1213" s="31"/>
      <c r="AA1213" s="32"/>
      <c r="AB1213" s="32"/>
      <c r="AC1213" s="32"/>
      <c r="AD1213" s="32"/>
      <c r="AE1213" s="32"/>
      <c r="AF1213" s="32"/>
      <c r="AG1213" s="32"/>
      <c r="AH1213" s="32"/>
      <c r="AI1213" s="32"/>
      <c r="AJ1213" s="32"/>
      <c r="AK1213" s="32"/>
      <c r="AL1213" s="32"/>
      <c r="AM1213" s="32"/>
      <c r="AN1213" s="32"/>
      <c r="AO1213" s="32"/>
      <c r="AP1213" s="32"/>
      <c r="AQ1213" s="32"/>
      <c r="AR1213" s="32"/>
      <c r="AS1213" s="32"/>
      <c r="AT1213" s="32"/>
      <c r="AU1213" s="32"/>
      <c r="AV1213" s="32"/>
      <c r="AW1213" s="32"/>
      <c r="AX1213" s="32"/>
      <c r="AY1213" s="32"/>
      <c r="AZ1213" s="32"/>
      <c r="BA1213" s="32"/>
    </row>
    <row r="1214" spans="2:53">
      <c r="C1214" s="38" t="s">
        <v>536</v>
      </c>
      <c r="D1214" s="35">
        <f>D9+D10+D19-D902</f>
        <v>26967335</v>
      </c>
      <c r="E1214" s="31"/>
      <c r="F1214" s="31"/>
      <c r="G1214" s="31"/>
      <c r="H1214" s="31"/>
      <c r="I1214" s="31"/>
      <c r="J1214" s="31"/>
      <c r="K1214" s="31"/>
      <c r="L1214" s="31"/>
      <c r="M1214" s="31"/>
      <c r="N1214" s="31"/>
      <c r="O1214" s="31"/>
      <c r="P1214" s="31"/>
      <c r="Q1214" s="31"/>
      <c r="R1214" s="31"/>
      <c r="S1214" s="31"/>
      <c r="T1214" s="31"/>
      <c r="U1214" s="31"/>
      <c r="V1214" s="31"/>
      <c r="W1214" s="31"/>
      <c r="X1214" s="31"/>
      <c r="Y1214" s="31"/>
      <c r="Z1214" s="31"/>
      <c r="AA1214" s="32"/>
      <c r="AB1214" s="32"/>
      <c r="AC1214" s="32"/>
      <c r="AD1214" s="32"/>
      <c r="AE1214" s="32"/>
      <c r="AF1214" s="32"/>
      <c r="AG1214" s="32"/>
      <c r="AH1214" s="32"/>
      <c r="AI1214" s="32"/>
      <c r="AJ1214" s="32"/>
      <c r="AK1214" s="32"/>
      <c r="AL1214" s="32"/>
      <c r="AM1214" s="32"/>
      <c r="AN1214" s="32"/>
      <c r="AO1214" s="32"/>
      <c r="AP1214" s="32"/>
      <c r="AQ1214" s="32"/>
      <c r="AR1214" s="32"/>
      <c r="AS1214" s="32"/>
      <c r="AT1214" s="32"/>
      <c r="AU1214" s="32"/>
      <c r="AV1214" s="32"/>
      <c r="AW1214" s="32"/>
      <c r="AX1214" s="32"/>
      <c r="AY1214" s="32"/>
      <c r="AZ1214" s="32"/>
      <c r="BA1214" s="32"/>
    </row>
    <row r="1215" spans="2:53">
      <c r="C1215" s="38" t="s">
        <v>537</v>
      </c>
      <c r="D1215" s="35">
        <f>D1214+D1178</f>
        <v>95841326</v>
      </c>
      <c r="E1215" s="31"/>
      <c r="F1215" s="31"/>
      <c r="G1215" s="31"/>
      <c r="H1215" s="31"/>
      <c r="I1215" s="31"/>
      <c r="J1215" s="31"/>
      <c r="K1215" s="31"/>
      <c r="L1215" s="31"/>
      <c r="M1215" s="31"/>
      <c r="N1215" s="31"/>
      <c r="O1215" s="31"/>
      <c r="P1215" s="31"/>
      <c r="Q1215" s="31"/>
      <c r="R1215" s="31"/>
      <c r="S1215" s="31"/>
      <c r="T1215" s="31"/>
      <c r="U1215" s="31"/>
      <c r="V1215" s="31"/>
      <c r="W1215" s="31"/>
      <c r="X1215" s="31"/>
      <c r="Y1215" s="31"/>
      <c r="Z1215" s="31"/>
      <c r="AA1215" s="32"/>
      <c r="AB1215" s="32"/>
      <c r="AC1215" s="32"/>
      <c r="AD1215" s="32"/>
      <c r="AE1215" s="32"/>
      <c r="AF1215" s="32"/>
      <c r="AG1215" s="32"/>
      <c r="AH1215" s="32"/>
      <c r="AI1215" s="32"/>
      <c r="AJ1215" s="32"/>
      <c r="AK1215" s="32"/>
      <c r="AL1215" s="32"/>
      <c r="AM1215" s="32"/>
      <c r="AN1215" s="32"/>
      <c r="AO1215" s="32"/>
      <c r="AP1215" s="32"/>
      <c r="AQ1215" s="32"/>
      <c r="AR1215" s="32"/>
      <c r="AS1215" s="32"/>
      <c r="AT1215" s="32"/>
      <c r="AU1215" s="32"/>
      <c r="AV1215" s="32"/>
      <c r="AW1215" s="32"/>
      <c r="AX1215" s="32"/>
      <c r="AY1215" s="32"/>
      <c r="AZ1215" s="32"/>
      <c r="BA1215" s="32"/>
    </row>
    <row r="1216" spans="2:53">
      <c r="C1216" s="37" t="s">
        <v>538</v>
      </c>
      <c r="D1216" s="35">
        <f>D1177-D126-D130</f>
        <v>45056933</v>
      </c>
      <c r="E1216" s="31"/>
      <c r="F1216" s="31"/>
      <c r="G1216" s="31"/>
      <c r="H1216" s="31"/>
      <c r="I1216" s="31"/>
      <c r="J1216" s="31"/>
      <c r="K1216" s="31"/>
      <c r="L1216" s="31"/>
      <c r="M1216" s="31"/>
      <c r="N1216" s="31"/>
      <c r="O1216" s="31"/>
      <c r="P1216" s="31"/>
      <c r="Q1216" s="31"/>
      <c r="R1216" s="31"/>
      <c r="S1216" s="31"/>
      <c r="T1216" s="31"/>
      <c r="U1216" s="31"/>
      <c r="V1216" s="31"/>
      <c r="W1216" s="31"/>
      <c r="X1216" s="31"/>
      <c r="Y1216" s="31"/>
      <c r="Z1216" s="31"/>
    </row>
    <row r="1217" spans="3:26">
      <c r="C1217" s="39" t="s">
        <v>539</v>
      </c>
      <c r="D1217" s="35">
        <f>D126+D130</f>
        <v>0</v>
      </c>
      <c r="E1217" s="31"/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  <c r="P1217" s="31"/>
      <c r="Q1217" s="31"/>
      <c r="R1217" s="31"/>
      <c r="S1217" s="31"/>
      <c r="T1217" s="31"/>
      <c r="U1217" s="31"/>
      <c r="V1217" s="31"/>
      <c r="W1217" s="31"/>
      <c r="X1217" s="31"/>
      <c r="Y1217" s="31"/>
      <c r="Z1217" s="31"/>
    </row>
    <row r="1218" spans="3:26">
      <c r="C1218" s="37" t="s">
        <v>540</v>
      </c>
      <c r="D1218" s="35">
        <f>D1179-D142</f>
        <v>12463884</v>
      </c>
      <c r="E1218" s="31"/>
      <c r="F1218" s="31"/>
      <c r="G1218" s="31"/>
      <c r="H1218" s="31"/>
      <c r="I1218" s="31"/>
      <c r="J1218" s="31"/>
      <c r="K1218" s="31"/>
      <c r="L1218" s="31"/>
      <c r="M1218" s="31"/>
      <c r="N1218" s="31"/>
      <c r="O1218" s="31"/>
      <c r="P1218" s="31"/>
      <c r="Q1218" s="31"/>
      <c r="R1218" s="31"/>
      <c r="S1218" s="31"/>
      <c r="T1218" s="31"/>
      <c r="U1218" s="31"/>
      <c r="V1218" s="31"/>
      <c r="W1218" s="31"/>
      <c r="X1218" s="31"/>
      <c r="Y1218" s="31"/>
      <c r="Z1218" s="31"/>
    </row>
    <row r="1219" spans="3:26">
      <c r="C1219" s="37" t="s">
        <v>541</v>
      </c>
      <c r="D1219" s="35">
        <f>D142</f>
        <v>3769431</v>
      </c>
      <c r="E1219" s="31"/>
      <c r="F1219" s="31"/>
      <c r="G1219" s="31"/>
      <c r="H1219" s="31"/>
      <c r="I1219" s="31"/>
      <c r="J1219" s="31"/>
      <c r="K1219" s="31"/>
      <c r="L1219" s="31"/>
      <c r="M1219" s="31"/>
      <c r="N1219" s="31"/>
      <c r="O1219" s="31"/>
      <c r="P1219" s="31"/>
      <c r="Q1219" s="31"/>
      <c r="R1219" s="31"/>
      <c r="S1219" s="31"/>
      <c r="T1219" s="31"/>
      <c r="U1219" s="31"/>
      <c r="V1219" s="31"/>
      <c r="W1219" s="31"/>
      <c r="X1219" s="31"/>
      <c r="Y1219" s="31"/>
      <c r="Z1219" s="31"/>
    </row>
    <row r="1220" spans="3:26">
      <c r="C1220" s="37" t="s">
        <v>542</v>
      </c>
      <c r="D1220" s="35">
        <f>D60+D61+D62+D169+D170+D171+D315+D316+D317+D661+D662-D664-D665-D666</f>
        <v>16123614</v>
      </c>
      <c r="E1220" s="31"/>
      <c r="F1220" s="31"/>
      <c r="G1220" s="31"/>
      <c r="H1220" s="31"/>
      <c r="I1220" s="31"/>
      <c r="J1220" s="31"/>
      <c r="K1220" s="31"/>
      <c r="L1220" s="31"/>
      <c r="M1220" s="31"/>
      <c r="N1220" s="31"/>
      <c r="O1220" s="31"/>
      <c r="P1220" s="31"/>
      <c r="Q1220" s="31"/>
      <c r="R1220" s="31"/>
      <c r="S1220" s="31"/>
      <c r="T1220" s="31"/>
      <c r="U1220" s="31"/>
      <c r="V1220" s="31"/>
      <c r="W1220" s="31"/>
      <c r="X1220" s="31"/>
      <c r="Y1220" s="31"/>
      <c r="Z1220" s="31"/>
    </row>
    <row r="1221" spans="3:26">
      <c r="C1221" s="37" t="s">
        <v>543</v>
      </c>
      <c r="D1221" s="35">
        <f>D325</f>
        <v>153472417</v>
      </c>
      <c r="E1221" s="31"/>
      <c r="F1221" s="31"/>
      <c r="G1221" s="31"/>
      <c r="H1221" s="31"/>
      <c r="I1221" s="31"/>
      <c r="J1221" s="31"/>
      <c r="K1221" s="31"/>
      <c r="L1221" s="31"/>
      <c r="M1221" s="31"/>
      <c r="N1221" s="31"/>
      <c r="O1221" s="31"/>
      <c r="P1221" s="31"/>
      <c r="Q1221" s="31"/>
      <c r="R1221" s="31"/>
      <c r="S1221" s="31"/>
      <c r="T1221" s="31"/>
      <c r="U1221" s="31"/>
      <c r="V1221" s="31"/>
      <c r="W1221" s="31"/>
      <c r="X1221" s="31"/>
      <c r="Y1221" s="31"/>
      <c r="Z1221" s="31"/>
    </row>
    <row r="1222" spans="3:26">
      <c r="C1222" s="37" t="s">
        <v>544</v>
      </c>
      <c r="D1222" s="35">
        <f>D389</f>
        <v>474958</v>
      </c>
      <c r="E1222" s="31"/>
      <c r="F1222" s="31"/>
      <c r="G1222" s="31"/>
      <c r="H1222" s="31"/>
      <c r="I1222" s="31"/>
      <c r="J1222" s="31"/>
      <c r="K1222" s="31"/>
      <c r="L1222" s="31"/>
      <c r="M1222" s="31"/>
      <c r="N1222" s="31"/>
      <c r="O1222" s="31"/>
      <c r="P1222" s="31"/>
      <c r="Q1222" s="31"/>
      <c r="R1222" s="31"/>
      <c r="S1222" s="31"/>
      <c r="T1222" s="31"/>
      <c r="U1222" s="31"/>
      <c r="V1222" s="31"/>
      <c r="W1222" s="31"/>
      <c r="X1222" s="31"/>
      <c r="Y1222" s="31"/>
      <c r="Z1222" s="31"/>
    </row>
    <row r="1223" spans="3:26">
      <c r="C1223" s="37" t="s">
        <v>545</v>
      </c>
      <c r="D1223" s="35">
        <f>D430</f>
        <v>23383950</v>
      </c>
      <c r="E1223" s="31"/>
      <c r="F1223" s="31"/>
      <c r="G1223" s="31"/>
      <c r="H1223" s="31"/>
      <c r="I1223" s="31"/>
      <c r="J1223" s="31"/>
      <c r="K1223" s="31"/>
      <c r="L1223" s="31"/>
      <c r="M1223" s="31"/>
      <c r="N1223" s="31"/>
      <c r="O1223" s="31"/>
      <c r="P1223" s="31"/>
      <c r="Q1223" s="31"/>
      <c r="R1223" s="31"/>
      <c r="S1223" s="31"/>
      <c r="T1223" s="31"/>
      <c r="U1223" s="31"/>
      <c r="V1223" s="31"/>
      <c r="W1223" s="31"/>
      <c r="X1223" s="31"/>
      <c r="Y1223" s="31"/>
      <c r="Z1223" s="31"/>
    </row>
    <row r="1224" spans="3:26">
      <c r="C1224" s="37" t="s">
        <v>546</v>
      </c>
      <c r="D1224" s="35">
        <f>D471</f>
        <v>22513634</v>
      </c>
      <c r="E1224" s="31"/>
      <c r="F1224" s="31"/>
      <c r="G1224" s="31"/>
      <c r="H1224" s="31"/>
      <c r="I1224" s="31"/>
      <c r="J1224" s="31"/>
      <c r="K1224" s="31"/>
      <c r="L1224" s="31"/>
      <c r="M1224" s="31"/>
      <c r="N1224" s="31"/>
      <c r="O1224" s="31"/>
      <c r="P1224" s="31"/>
      <c r="Q1224" s="31"/>
      <c r="R1224" s="31"/>
      <c r="S1224" s="31"/>
      <c r="T1224" s="31"/>
      <c r="U1224" s="31"/>
      <c r="V1224" s="31"/>
      <c r="W1224" s="31"/>
      <c r="X1224" s="31"/>
      <c r="Y1224" s="31"/>
      <c r="Z1224" s="31"/>
    </row>
    <row r="1225" spans="3:26">
      <c r="C1225" s="37" t="s">
        <v>547</v>
      </c>
      <c r="D1225" s="35">
        <f>D1199+D1200</f>
        <v>-28222417</v>
      </c>
    </row>
    <row r="1226" spans="3:26">
      <c r="C1226" s="37" t="s">
        <v>548</v>
      </c>
      <c r="D1226" s="35">
        <f>D1201+D1202</f>
        <v>-125106825</v>
      </c>
    </row>
    <row r="1227" spans="3:26">
      <c r="C1227" s="33" t="s">
        <v>549</v>
      </c>
      <c r="D1227" s="42">
        <f>D1184-D218</f>
        <v>35762902</v>
      </c>
    </row>
    <row r="1228" spans="3:26" ht="13.5" thickBot="1">
      <c r="C1228" s="82" t="s">
        <v>550</v>
      </c>
      <c r="D1228" s="43">
        <f>D218</f>
        <v>7153849</v>
      </c>
    </row>
    <row r="1229" spans="3:26">
      <c r="D1229" s="44"/>
    </row>
    <row r="1230" spans="3:26">
      <c r="D1230" s="4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>
    <oddHeader xml:space="preserve">&amp;L Consuntivo
al 31/12/2015 Vers. 0&amp;CModello CE Na&amp;RRegione Piemonte 
Assessorato alla Sanità
Azienda 213 ASL AL </oddHeader>
    <oddFooter>&amp;L&amp;D&amp;RPagina &amp;P di &amp;N</oddFooter>
  </headerFooter>
  <cellWatches>
    <cellWatch r="D714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report sintesi</vt:lpstr>
      <vt:lpstr>report analitico pdc</vt:lpstr>
      <vt:lpstr>'report analitico pdc'!Area_stampa</vt:lpstr>
    </vt:vector>
  </TitlesOfParts>
  <Company>CSI Piemonte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 Piemonte</dc:creator>
  <cp:lastModifiedBy>farag</cp:lastModifiedBy>
  <cp:lastPrinted>2016-06-06T14:00:11Z</cp:lastPrinted>
  <dcterms:created xsi:type="dcterms:W3CDTF">2012-03-13T09:44:34Z</dcterms:created>
  <dcterms:modified xsi:type="dcterms:W3CDTF">2016-06-06T14:04:21Z</dcterms:modified>
</cp:coreProperties>
</file>